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lues\Desktop\ÖDENEK TALEBİ\CUMHURİYET DOĞRUDAN TEMİN EVRAKLARI\ilkokul donatım\"/>
    </mc:Choice>
  </mc:AlternateContent>
  <xr:revisionPtr revIDLastSave="0" documentId="13_ncr:1_{D01C4A5D-EE99-4855-81C5-EEF961B144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KLİF" sheetId="1" r:id="rId1"/>
  </sheets>
  <externalReferences>
    <externalReference r:id="rId2"/>
  </externalReferences>
  <definedNames>
    <definedName name="_KDV1">'[1]TAŞINIR İŞ. F.'!$BA$260</definedName>
    <definedName name="_KDV2">'[1]TAŞINIR İŞ. F.'!$AZ$260</definedName>
    <definedName name="_xlnm._FilterDatabase" localSheetId="0" hidden="1">TEKLİF!$C$29:$H$139</definedName>
    <definedName name="EMANET">'[1]VERİ GİRİŞİ'!$K$35</definedName>
    <definedName name="KARAR">'[1]VERİ GİRİŞİ'!$K$34</definedName>
    <definedName name="KDV">'[1]TAŞINIR İŞ. F.'!$AY$260</definedName>
    <definedName name="malzeme">'[1]TAŞINIR İŞ. F.'!$AB$271</definedName>
    <definedName name="tarih2">'[1]Piyasa Fiyat Ar.Tut.'!$D$129</definedName>
    <definedName name="_xlnm.Print_Area" localSheetId="0">TEKLİF!$B$3:$R$148</definedName>
    <definedName name="YAZI">TEKLİF!$AO$292</definedName>
    <definedName name="YAZI2">TEKLİF!$AO$263</definedName>
    <definedName name="Z_0BA358E9_B725_450D_824D_EC5B6D139E0F_.wvu.Cols" localSheetId="0" hidden="1">TEKLİF!$S:$T</definedName>
    <definedName name="Z_0BA358E9_B725_450D_824D_EC5B6D139E0F_.wvu.PrintArea" localSheetId="0" hidden="1">TEKLİF!$B$2:$U$159</definedName>
    <definedName name="Z_95D0C6C0_F15D_449A_B6BA_3466C2F1E3FF_.wvu.Cols" localSheetId="0" hidden="1">TEKLİF!$U:$IU</definedName>
    <definedName name="Z_95D0C6C0_F15D_449A_B6BA_3466C2F1E3FF_.wvu.PrintArea" localSheetId="0" hidden="1">TEKLİF!$B$3:$R$148</definedName>
    <definedName name="Z_95D0C6C0_F15D_449A_B6BA_3466C2F1E3FF_.wvu.Rows" localSheetId="0" hidden="1">TEKLİF!$296:$65536,TEKLİF!$11:$11,TEKLİF!$14:$14,TEKLİF!$16:$18,TEKLİF!$220:$295</definedName>
    <definedName name="Z_A1954527_2DFE_4017_9FAC_69962BC682E3_.wvu.PrintArea" localSheetId="0" hidden="1">TEKLİF!$A$3:$R$148</definedName>
    <definedName name="Z_A1954527_2DFE_4017_9FAC_69962BC682E3_.wvu.Rows" localSheetId="0" hidden="1">TEKLİF!$302:$65536,TEKLİF!$11:$11,TEKLİF!$14:$14,TEKLİF!$16:$17,TEKLİF!$27:$27,TEKLİF!$151:$301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89" i="1" l="1"/>
  <c r="AQ289" i="1"/>
  <c r="AQ268" i="1"/>
  <c r="AO275" i="1" s="1"/>
  <c r="AR260" i="1"/>
  <c r="AQ260" i="1"/>
  <c r="AT256" i="1"/>
  <c r="AT255" i="1"/>
  <c r="AQ239" i="1"/>
  <c r="AO246" i="1" s="1"/>
  <c r="B141" i="1"/>
  <c r="M139" i="1"/>
  <c r="B139" i="1"/>
  <c r="M138" i="1"/>
  <c r="B138" i="1"/>
  <c r="M137" i="1"/>
  <c r="B137" i="1"/>
  <c r="M136" i="1"/>
  <c r="B136" i="1"/>
  <c r="M135" i="1"/>
  <c r="B135" i="1"/>
  <c r="M134" i="1"/>
  <c r="B134" i="1"/>
  <c r="M133" i="1"/>
  <c r="B133" i="1"/>
  <c r="B132" i="1"/>
  <c r="O129" i="1"/>
  <c r="Q129" i="1" s="1"/>
  <c r="N129" i="1"/>
  <c r="I129" i="1"/>
  <c r="C129" i="1"/>
  <c r="B129" i="1"/>
  <c r="O128" i="1"/>
  <c r="Q128" i="1" s="1"/>
  <c r="N128" i="1"/>
  <c r="I128" i="1"/>
  <c r="C128" i="1"/>
  <c r="A128" i="1" s="1"/>
  <c r="B128" i="1"/>
  <c r="O127" i="1"/>
  <c r="Q127" i="1" s="1"/>
  <c r="N127" i="1"/>
  <c r="I127" i="1"/>
  <c r="C127" i="1"/>
  <c r="A127" i="1" s="1"/>
  <c r="B127" i="1"/>
  <c r="O126" i="1"/>
  <c r="Q126" i="1" s="1"/>
  <c r="N126" i="1"/>
  <c r="I126" i="1"/>
  <c r="C126" i="1"/>
  <c r="A126" i="1" s="1"/>
  <c r="B126" i="1"/>
  <c r="O125" i="1"/>
  <c r="Q125" i="1" s="1"/>
  <c r="N125" i="1"/>
  <c r="I125" i="1"/>
  <c r="C125" i="1"/>
  <c r="A125" i="1" s="1"/>
  <c r="B125" i="1"/>
  <c r="O124" i="1"/>
  <c r="Q124" i="1" s="1"/>
  <c r="N124" i="1"/>
  <c r="I124" i="1"/>
  <c r="C124" i="1"/>
  <c r="A124" i="1" s="1"/>
  <c r="B124" i="1"/>
  <c r="O123" i="1"/>
  <c r="Q123" i="1" s="1"/>
  <c r="N123" i="1"/>
  <c r="I123" i="1"/>
  <c r="C123" i="1"/>
  <c r="A123" i="1" s="1"/>
  <c r="B123" i="1"/>
  <c r="O122" i="1"/>
  <c r="Q122" i="1" s="1"/>
  <c r="N122" i="1"/>
  <c r="I122" i="1"/>
  <c r="C122" i="1"/>
  <c r="A122" i="1" s="1"/>
  <c r="B122" i="1"/>
  <c r="Q121" i="1"/>
  <c r="O121" i="1"/>
  <c r="N121" i="1"/>
  <c r="I121" i="1"/>
  <c r="C121" i="1"/>
  <c r="A121" i="1" s="1"/>
  <c r="B121" i="1"/>
  <c r="O120" i="1"/>
  <c r="Q120" i="1" s="1"/>
  <c r="N120" i="1"/>
  <c r="I120" i="1"/>
  <c r="C120" i="1"/>
  <c r="A120" i="1" s="1"/>
  <c r="B120" i="1"/>
  <c r="O119" i="1"/>
  <c r="Q119" i="1" s="1"/>
  <c r="N119" i="1"/>
  <c r="I119" i="1"/>
  <c r="C119" i="1"/>
  <c r="A119" i="1" s="1"/>
  <c r="B119" i="1"/>
  <c r="O118" i="1"/>
  <c r="Q118" i="1" s="1"/>
  <c r="N118" i="1"/>
  <c r="I118" i="1"/>
  <c r="C118" i="1"/>
  <c r="A118" i="1" s="1"/>
  <c r="B118" i="1"/>
  <c r="O117" i="1"/>
  <c r="Q117" i="1" s="1"/>
  <c r="N117" i="1"/>
  <c r="I117" i="1"/>
  <c r="C117" i="1"/>
  <c r="A117" i="1" s="1"/>
  <c r="B117" i="1"/>
  <c r="O116" i="1"/>
  <c r="Q116" i="1" s="1"/>
  <c r="N116" i="1"/>
  <c r="I116" i="1"/>
  <c r="C116" i="1"/>
  <c r="A116" i="1" s="1"/>
  <c r="B116" i="1"/>
  <c r="O115" i="1"/>
  <c r="Q115" i="1" s="1"/>
  <c r="N115" i="1"/>
  <c r="I115" i="1"/>
  <c r="C115" i="1"/>
  <c r="A115" i="1" s="1"/>
  <c r="B115" i="1"/>
  <c r="O114" i="1"/>
  <c r="Q114" i="1" s="1"/>
  <c r="N114" i="1"/>
  <c r="I114" i="1"/>
  <c r="C114" i="1"/>
  <c r="A114" i="1" s="1"/>
  <c r="B114" i="1"/>
  <c r="O113" i="1"/>
  <c r="Q113" i="1" s="1"/>
  <c r="N113" i="1"/>
  <c r="I113" i="1"/>
  <c r="C113" i="1"/>
  <c r="A113" i="1" s="1"/>
  <c r="B113" i="1"/>
  <c r="O112" i="1"/>
  <c r="Q112" i="1" s="1"/>
  <c r="N112" i="1"/>
  <c r="I112" i="1"/>
  <c r="C112" i="1"/>
  <c r="A112" i="1" s="1"/>
  <c r="B112" i="1"/>
  <c r="O111" i="1"/>
  <c r="Q111" i="1" s="1"/>
  <c r="N111" i="1"/>
  <c r="I111" i="1"/>
  <c r="C111" i="1"/>
  <c r="A111" i="1" s="1"/>
  <c r="B111" i="1"/>
  <c r="O110" i="1"/>
  <c r="Q110" i="1" s="1"/>
  <c r="N110" i="1"/>
  <c r="I110" i="1"/>
  <c r="C110" i="1"/>
  <c r="A110" i="1" s="1"/>
  <c r="B110" i="1"/>
  <c r="O109" i="1"/>
  <c r="Q109" i="1" s="1"/>
  <c r="N109" i="1"/>
  <c r="I109" i="1"/>
  <c r="C109" i="1"/>
  <c r="A109" i="1" s="1"/>
  <c r="B109" i="1"/>
  <c r="O108" i="1"/>
  <c r="Q108" i="1" s="1"/>
  <c r="N108" i="1"/>
  <c r="I108" i="1"/>
  <c r="C108" i="1"/>
  <c r="A108" i="1" s="1"/>
  <c r="B108" i="1"/>
  <c r="O107" i="1"/>
  <c r="Q107" i="1" s="1"/>
  <c r="N107" i="1"/>
  <c r="I107" i="1"/>
  <c r="C107" i="1"/>
  <c r="A107" i="1" s="1"/>
  <c r="B107" i="1"/>
  <c r="O106" i="1"/>
  <c r="Q106" i="1" s="1"/>
  <c r="N106" i="1"/>
  <c r="I106" i="1"/>
  <c r="C106" i="1"/>
  <c r="A106" i="1" s="1"/>
  <c r="B106" i="1"/>
  <c r="O105" i="1"/>
  <c r="Q105" i="1" s="1"/>
  <c r="N105" i="1"/>
  <c r="I105" i="1"/>
  <c r="C105" i="1"/>
  <c r="A105" i="1" s="1"/>
  <c r="B105" i="1"/>
  <c r="O104" i="1"/>
  <c r="Q104" i="1" s="1"/>
  <c r="N104" i="1"/>
  <c r="I104" i="1"/>
  <c r="C104" i="1"/>
  <c r="A104" i="1" s="1"/>
  <c r="B104" i="1"/>
  <c r="O103" i="1"/>
  <c r="Q103" i="1" s="1"/>
  <c r="N103" i="1"/>
  <c r="I103" i="1"/>
  <c r="C103" i="1"/>
  <c r="A103" i="1" s="1"/>
  <c r="B103" i="1"/>
  <c r="O102" i="1"/>
  <c r="Q102" i="1" s="1"/>
  <c r="N102" i="1"/>
  <c r="I102" i="1"/>
  <c r="C102" i="1"/>
  <c r="A102" i="1" s="1"/>
  <c r="B102" i="1"/>
  <c r="O101" i="1"/>
  <c r="Q101" i="1" s="1"/>
  <c r="N101" i="1"/>
  <c r="I101" i="1"/>
  <c r="C101" i="1"/>
  <c r="A101" i="1" s="1"/>
  <c r="B101" i="1"/>
  <c r="O100" i="1"/>
  <c r="Q100" i="1" s="1"/>
  <c r="N100" i="1"/>
  <c r="I100" i="1"/>
  <c r="C100" i="1"/>
  <c r="A100" i="1" s="1"/>
  <c r="B100" i="1"/>
  <c r="O99" i="1"/>
  <c r="Q99" i="1" s="1"/>
  <c r="N99" i="1"/>
  <c r="I99" i="1"/>
  <c r="C99" i="1"/>
  <c r="A99" i="1" s="1"/>
  <c r="B99" i="1"/>
  <c r="O98" i="1"/>
  <c r="Q98" i="1" s="1"/>
  <c r="N98" i="1"/>
  <c r="I98" i="1"/>
  <c r="C98" i="1"/>
  <c r="A98" i="1" s="1"/>
  <c r="B98" i="1"/>
  <c r="O97" i="1"/>
  <c r="Q97" i="1" s="1"/>
  <c r="N97" i="1"/>
  <c r="I97" i="1"/>
  <c r="C97" i="1"/>
  <c r="A97" i="1" s="1"/>
  <c r="B97" i="1"/>
  <c r="O96" i="1"/>
  <c r="Q96" i="1" s="1"/>
  <c r="N96" i="1"/>
  <c r="I96" i="1"/>
  <c r="C96" i="1"/>
  <c r="A96" i="1" s="1"/>
  <c r="B96" i="1"/>
  <c r="O95" i="1"/>
  <c r="Q95" i="1" s="1"/>
  <c r="N95" i="1"/>
  <c r="I95" i="1"/>
  <c r="C95" i="1"/>
  <c r="A95" i="1" s="1"/>
  <c r="B95" i="1"/>
  <c r="O94" i="1"/>
  <c r="Q94" i="1" s="1"/>
  <c r="N94" i="1"/>
  <c r="I94" i="1"/>
  <c r="C94" i="1"/>
  <c r="A94" i="1" s="1"/>
  <c r="B94" i="1"/>
  <c r="O93" i="1"/>
  <c r="Q93" i="1" s="1"/>
  <c r="N93" i="1"/>
  <c r="I93" i="1"/>
  <c r="C93" i="1"/>
  <c r="A93" i="1" s="1"/>
  <c r="B93" i="1"/>
  <c r="O92" i="1"/>
  <c r="Q92" i="1" s="1"/>
  <c r="N92" i="1"/>
  <c r="I92" i="1"/>
  <c r="C92" i="1"/>
  <c r="A92" i="1" s="1"/>
  <c r="B92" i="1"/>
  <c r="Q91" i="1"/>
  <c r="O91" i="1"/>
  <c r="N91" i="1"/>
  <c r="I91" i="1"/>
  <c r="C91" i="1"/>
  <c r="A91" i="1" s="1"/>
  <c r="B91" i="1"/>
  <c r="O90" i="1"/>
  <c r="Q90" i="1" s="1"/>
  <c r="N90" i="1"/>
  <c r="I90" i="1"/>
  <c r="C90" i="1"/>
  <c r="A90" i="1" s="1"/>
  <c r="B90" i="1"/>
  <c r="O89" i="1"/>
  <c r="Q89" i="1" s="1"/>
  <c r="N89" i="1"/>
  <c r="I89" i="1"/>
  <c r="C89" i="1"/>
  <c r="A89" i="1" s="1"/>
  <c r="B89" i="1"/>
  <c r="O88" i="1"/>
  <c r="Q88" i="1" s="1"/>
  <c r="N88" i="1"/>
  <c r="I88" i="1"/>
  <c r="C88" i="1"/>
  <c r="A88" i="1" s="1"/>
  <c r="B88" i="1"/>
  <c r="O87" i="1"/>
  <c r="Q87" i="1" s="1"/>
  <c r="N87" i="1"/>
  <c r="I87" i="1"/>
  <c r="C87" i="1"/>
  <c r="A87" i="1" s="1"/>
  <c r="B87" i="1"/>
  <c r="O86" i="1"/>
  <c r="Q86" i="1" s="1"/>
  <c r="N86" i="1"/>
  <c r="I86" i="1"/>
  <c r="C86" i="1"/>
  <c r="A86" i="1" s="1"/>
  <c r="B86" i="1"/>
  <c r="O85" i="1"/>
  <c r="Q85" i="1" s="1"/>
  <c r="N85" i="1"/>
  <c r="I85" i="1"/>
  <c r="C85" i="1"/>
  <c r="A85" i="1" s="1"/>
  <c r="B85" i="1"/>
  <c r="O84" i="1"/>
  <c r="Q84" i="1" s="1"/>
  <c r="N84" i="1"/>
  <c r="I84" i="1"/>
  <c r="C84" i="1"/>
  <c r="A84" i="1" s="1"/>
  <c r="B84" i="1"/>
  <c r="O83" i="1"/>
  <c r="Q83" i="1" s="1"/>
  <c r="N83" i="1"/>
  <c r="I83" i="1"/>
  <c r="C83" i="1"/>
  <c r="A83" i="1" s="1"/>
  <c r="B83" i="1"/>
  <c r="O82" i="1"/>
  <c r="Q82" i="1" s="1"/>
  <c r="N82" i="1"/>
  <c r="I82" i="1"/>
  <c r="C82" i="1"/>
  <c r="A82" i="1" s="1"/>
  <c r="B82" i="1"/>
  <c r="O81" i="1"/>
  <c r="Q81" i="1" s="1"/>
  <c r="N81" i="1"/>
  <c r="I81" i="1"/>
  <c r="C81" i="1"/>
  <c r="A81" i="1" s="1"/>
  <c r="B81" i="1"/>
  <c r="O80" i="1"/>
  <c r="Q80" i="1" s="1"/>
  <c r="N80" i="1"/>
  <c r="I80" i="1"/>
  <c r="C80" i="1"/>
  <c r="A80" i="1" s="1"/>
  <c r="B80" i="1"/>
  <c r="O79" i="1"/>
  <c r="Q79" i="1" s="1"/>
  <c r="N79" i="1"/>
  <c r="I79" i="1"/>
  <c r="C79" i="1"/>
  <c r="A79" i="1" s="1"/>
  <c r="B79" i="1"/>
  <c r="O78" i="1"/>
  <c r="Q78" i="1" s="1"/>
  <c r="N78" i="1"/>
  <c r="I78" i="1"/>
  <c r="C78" i="1"/>
  <c r="A78" i="1" s="1"/>
  <c r="B78" i="1"/>
  <c r="O77" i="1"/>
  <c r="Q77" i="1" s="1"/>
  <c r="N77" i="1"/>
  <c r="I77" i="1"/>
  <c r="C77" i="1"/>
  <c r="A77" i="1" s="1"/>
  <c r="B77" i="1"/>
  <c r="O76" i="1"/>
  <c r="Q76" i="1" s="1"/>
  <c r="N76" i="1"/>
  <c r="I76" i="1"/>
  <c r="C76" i="1"/>
  <c r="A76" i="1" s="1"/>
  <c r="B76" i="1"/>
  <c r="O75" i="1"/>
  <c r="Q75" i="1" s="1"/>
  <c r="N75" i="1"/>
  <c r="I75" i="1"/>
  <c r="C75" i="1"/>
  <c r="A75" i="1" s="1"/>
  <c r="B75" i="1"/>
  <c r="O74" i="1"/>
  <c r="Q74" i="1" s="1"/>
  <c r="N74" i="1"/>
  <c r="I74" i="1"/>
  <c r="C74" i="1"/>
  <c r="A74" i="1" s="1"/>
  <c r="B74" i="1"/>
  <c r="O73" i="1"/>
  <c r="Q73" i="1" s="1"/>
  <c r="N73" i="1"/>
  <c r="I73" i="1"/>
  <c r="C73" i="1"/>
  <c r="A73" i="1" s="1"/>
  <c r="B73" i="1"/>
  <c r="O72" i="1"/>
  <c r="Q72" i="1" s="1"/>
  <c r="N72" i="1"/>
  <c r="I72" i="1"/>
  <c r="C72" i="1"/>
  <c r="A72" i="1" s="1"/>
  <c r="B72" i="1"/>
  <c r="O71" i="1"/>
  <c r="Q71" i="1" s="1"/>
  <c r="N71" i="1"/>
  <c r="I71" i="1"/>
  <c r="C71" i="1"/>
  <c r="A71" i="1" s="1"/>
  <c r="B71" i="1"/>
  <c r="O70" i="1"/>
  <c r="Q70" i="1" s="1"/>
  <c r="N70" i="1"/>
  <c r="I70" i="1"/>
  <c r="C70" i="1"/>
  <c r="A70" i="1" s="1"/>
  <c r="B70" i="1"/>
  <c r="O69" i="1"/>
  <c r="Q69" i="1" s="1"/>
  <c r="N69" i="1"/>
  <c r="I69" i="1"/>
  <c r="C69" i="1"/>
  <c r="A69" i="1" s="1"/>
  <c r="B69" i="1"/>
  <c r="O68" i="1"/>
  <c r="Q68" i="1" s="1"/>
  <c r="N68" i="1"/>
  <c r="I68" i="1"/>
  <c r="C68" i="1"/>
  <c r="A68" i="1" s="1"/>
  <c r="B68" i="1"/>
  <c r="O67" i="1"/>
  <c r="Q67" i="1" s="1"/>
  <c r="N67" i="1"/>
  <c r="I67" i="1"/>
  <c r="C67" i="1"/>
  <c r="A67" i="1" s="1"/>
  <c r="B67" i="1"/>
  <c r="O66" i="1"/>
  <c r="Q66" i="1" s="1"/>
  <c r="N66" i="1"/>
  <c r="I66" i="1"/>
  <c r="C66" i="1"/>
  <c r="A66" i="1" s="1"/>
  <c r="B66" i="1"/>
  <c r="O65" i="1"/>
  <c r="Q65" i="1" s="1"/>
  <c r="N65" i="1"/>
  <c r="I65" i="1"/>
  <c r="C65" i="1"/>
  <c r="A65" i="1" s="1"/>
  <c r="B65" i="1"/>
  <c r="O64" i="1"/>
  <c r="Q64" i="1" s="1"/>
  <c r="N64" i="1"/>
  <c r="I64" i="1"/>
  <c r="C64" i="1"/>
  <c r="A64" i="1" s="1"/>
  <c r="B64" i="1"/>
  <c r="O63" i="1"/>
  <c r="Q63" i="1" s="1"/>
  <c r="N63" i="1"/>
  <c r="I63" i="1"/>
  <c r="C63" i="1"/>
  <c r="A63" i="1" s="1"/>
  <c r="B63" i="1"/>
  <c r="O62" i="1"/>
  <c r="Q62" i="1" s="1"/>
  <c r="N62" i="1"/>
  <c r="I62" i="1"/>
  <c r="C62" i="1"/>
  <c r="A62" i="1" s="1"/>
  <c r="B62" i="1"/>
  <c r="O61" i="1"/>
  <c r="Q61" i="1" s="1"/>
  <c r="N61" i="1"/>
  <c r="I61" i="1"/>
  <c r="C61" i="1"/>
  <c r="A61" i="1" s="1"/>
  <c r="B61" i="1"/>
  <c r="O60" i="1"/>
  <c r="Q60" i="1" s="1"/>
  <c r="N60" i="1"/>
  <c r="I60" i="1"/>
  <c r="C60" i="1"/>
  <c r="A60" i="1" s="1"/>
  <c r="B60" i="1"/>
  <c r="O59" i="1"/>
  <c r="Q59" i="1" s="1"/>
  <c r="N59" i="1"/>
  <c r="I59" i="1"/>
  <c r="C59" i="1"/>
  <c r="A59" i="1" s="1"/>
  <c r="B59" i="1"/>
  <c r="O58" i="1"/>
  <c r="Q58" i="1" s="1"/>
  <c r="N58" i="1"/>
  <c r="I58" i="1"/>
  <c r="C58" i="1"/>
  <c r="A58" i="1" s="1"/>
  <c r="B58" i="1"/>
  <c r="O57" i="1"/>
  <c r="Q57" i="1" s="1"/>
  <c r="N57" i="1"/>
  <c r="I57" i="1"/>
  <c r="C57" i="1"/>
  <c r="A57" i="1" s="1"/>
  <c r="B57" i="1"/>
  <c r="O56" i="1"/>
  <c r="Q56" i="1" s="1"/>
  <c r="N56" i="1"/>
  <c r="I56" i="1"/>
  <c r="C56" i="1"/>
  <c r="A56" i="1" s="1"/>
  <c r="B56" i="1"/>
  <c r="O55" i="1"/>
  <c r="Q55" i="1" s="1"/>
  <c r="N55" i="1"/>
  <c r="I55" i="1"/>
  <c r="C55" i="1"/>
  <c r="A55" i="1" s="1"/>
  <c r="B55" i="1"/>
  <c r="O54" i="1"/>
  <c r="Q54" i="1" s="1"/>
  <c r="N54" i="1"/>
  <c r="I54" i="1"/>
  <c r="C54" i="1"/>
  <c r="A54" i="1" s="1"/>
  <c r="B54" i="1"/>
  <c r="O53" i="1"/>
  <c r="Q53" i="1" s="1"/>
  <c r="N53" i="1"/>
  <c r="I53" i="1"/>
  <c r="C53" i="1"/>
  <c r="A53" i="1" s="1"/>
  <c r="B53" i="1"/>
  <c r="O52" i="1"/>
  <c r="Q52" i="1" s="1"/>
  <c r="N52" i="1"/>
  <c r="I52" i="1"/>
  <c r="C52" i="1"/>
  <c r="A52" i="1" s="1"/>
  <c r="B52" i="1"/>
  <c r="O51" i="1"/>
  <c r="Q51" i="1" s="1"/>
  <c r="N51" i="1"/>
  <c r="I51" i="1"/>
  <c r="C51" i="1"/>
  <c r="A51" i="1" s="1"/>
  <c r="B51" i="1"/>
  <c r="O50" i="1"/>
  <c r="Q50" i="1" s="1"/>
  <c r="N50" i="1"/>
  <c r="I50" i="1"/>
  <c r="C50" i="1"/>
  <c r="A50" i="1" s="1"/>
  <c r="B50" i="1"/>
  <c r="O49" i="1"/>
  <c r="Q49" i="1" s="1"/>
  <c r="N49" i="1"/>
  <c r="I49" i="1"/>
  <c r="C49" i="1"/>
  <c r="A49" i="1" s="1"/>
  <c r="B49" i="1"/>
  <c r="O48" i="1"/>
  <c r="Q48" i="1" s="1"/>
  <c r="N48" i="1"/>
  <c r="I48" i="1"/>
  <c r="C48" i="1"/>
  <c r="A48" i="1" s="1"/>
  <c r="B48" i="1"/>
  <c r="O47" i="1"/>
  <c r="Q47" i="1" s="1"/>
  <c r="N47" i="1"/>
  <c r="I47" i="1"/>
  <c r="C47" i="1"/>
  <c r="A47" i="1" s="1"/>
  <c r="B47" i="1"/>
  <c r="O46" i="1"/>
  <c r="Q46" i="1" s="1"/>
  <c r="N46" i="1"/>
  <c r="I46" i="1"/>
  <c r="C46" i="1"/>
  <c r="A46" i="1" s="1"/>
  <c r="B46" i="1"/>
  <c r="O45" i="1"/>
  <c r="Q45" i="1" s="1"/>
  <c r="N45" i="1"/>
  <c r="I45" i="1"/>
  <c r="C45" i="1"/>
  <c r="A45" i="1" s="1"/>
  <c r="B45" i="1"/>
  <c r="O44" i="1"/>
  <c r="Q44" i="1" s="1"/>
  <c r="N44" i="1"/>
  <c r="I44" i="1"/>
  <c r="C44" i="1"/>
  <c r="A44" i="1" s="1"/>
  <c r="B44" i="1"/>
  <c r="O43" i="1"/>
  <c r="Q43" i="1" s="1"/>
  <c r="N43" i="1"/>
  <c r="I43" i="1"/>
  <c r="C43" i="1"/>
  <c r="A43" i="1" s="1"/>
  <c r="B43" i="1"/>
  <c r="O42" i="1"/>
  <c r="Q42" i="1" s="1"/>
  <c r="N42" i="1"/>
  <c r="I42" i="1"/>
  <c r="C42" i="1"/>
  <c r="A42" i="1" s="1"/>
  <c r="B42" i="1"/>
  <c r="O41" i="1"/>
  <c r="Q41" i="1" s="1"/>
  <c r="N41" i="1"/>
  <c r="I41" i="1"/>
  <c r="C41" i="1"/>
  <c r="A41" i="1" s="1"/>
  <c r="B41" i="1"/>
  <c r="O40" i="1"/>
  <c r="Q40" i="1" s="1"/>
  <c r="N40" i="1"/>
  <c r="I40" i="1"/>
  <c r="C40" i="1"/>
  <c r="A40" i="1" s="1"/>
  <c r="B40" i="1"/>
  <c r="O39" i="1"/>
  <c r="Q39" i="1" s="1"/>
  <c r="N39" i="1"/>
  <c r="I39" i="1"/>
  <c r="C39" i="1"/>
  <c r="A39" i="1" s="1"/>
  <c r="B39" i="1"/>
  <c r="O38" i="1"/>
  <c r="Q38" i="1" s="1"/>
  <c r="N38" i="1"/>
  <c r="I38" i="1"/>
  <c r="C38" i="1"/>
  <c r="A38" i="1" s="1"/>
  <c r="B38" i="1"/>
  <c r="O37" i="1"/>
  <c r="Q37" i="1" s="1"/>
  <c r="N37" i="1"/>
  <c r="I37" i="1"/>
  <c r="C37" i="1"/>
  <c r="A37" i="1" s="1"/>
  <c r="B37" i="1"/>
  <c r="O36" i="1"/>
  <c r="Q36" i="1" s="1"/>
  <c r="N36" i="1"/>
  <c r="I36" i="1"/>
  <c r="C36" i="1"/>
  <c r="A36" i="1" s="1"/>
  <c r="B36" i="1"/>
  <c r="O35" i="1"/>
  <c r="Q35" i="1" s="1"/>
  <c r="N35" i="1"/>
  <c r="I35" i="1"/>
  <c r="C35" i="1"/>
  <c r="A35" i="1" s="1"/>
  <c r="B35" i="1"/>
  <c r="O34" i="1"/>
  <c r="Q34" i="1" s="1"/>
  <c r="N34" i="1"/>
  <c r="I34" i="1"/>
  <c r="C34" i="1"/>
  <c r="A34" i="1" s="1"/>
  <c r="B34" i="1"/>
  <c r="O33" i="1"/>
  <c r="Q33" i="1" s="1"/>
  <c r="N33" i="1"/>
  <c r="I33" i="1"/>
  <c r="C33" i="1"/>
  <c r="A33" i="1" s="1"/>
  <c r="B33" i="1"/>
  <c r="O32" i="1"/>
  <c r="Q32" i="1" s="1"/>
  <c r="N32" i="1"/>
  <c r="I32" i="1"/>
  <c r="C32" i="1"/>
  <c r="A32" i="1" s="1"/>
  <c r="B32" i="1"/>
  <c r="O31" i="1"/>
  <c r="Q31" i="1" s="1"/>
  <c r="N31" i="1"/>
  <c r="I31" i="1"/>
  <c r="C31" i="1"/>
  <c r="A31" i="1" s="1"/>
  <c r="B31" i="1"/>
  <c r="O30" i="1"/>
  <c r="Q30" i="1" s="1"/>
  <c r="N30" i="1"/>
  <c r="I30" i="1"/>
  <c r="C30" i="1"/>
  <c r="A30" i="1" s="1"/>
  <c r="B30" i="1"/>
  <c r="I29" i="1"/>
  <c r="C29" i="1"/>
  <c r="B28" i="1"/>
  <c r="N27" i="1"/>
  <c r="G27" i="1"/>
  <c r="N26" i="1"/>
  <c r="G26" i="1"/>
  <c r="N25" i="1"/>
  <c r="G25" i="1"/>
  <c r="P23" i="1"/>
  <c r="K23" i="1"/>
  <c r="B23" i="1"/>
  <c r="P22" i="1"/>
  <c r="K22" i="1"/>
  <c r="B22" i="1"/>
  <c r="P21" i="1"/>
  <c r="K21" i="1"/>
  <c r="B21" i="1"/>
  <c r="Q8" i="1"/>
  <c r="E8" i="1"/>
  <c r="B6" i="1"/>
  <c r="B5" i="1"/>
  <c r="T4" i="1"/>
  <c r="B4" i="1"/>
  <c r="T3" i="1"/>
  <c r="B3" i="1"/>
  <c r="T2" i="1"/>
  <c r="P2" i="1"/>
  <c r="N2" i="1"/>
  <c r="I2" i="1"/>
  <c r="B2" i="1"/>
  <c r="AS260" i="1" l="1"/>
  <c r="AS289" i="1"/>
  <c r="AO247" i="1"/>
  <c r="AS248" i="1"/>
  <c r="AO248" i="1"/>
  <c r="AO276" i="1"/>
  <c r="AS277" i="1"/>
  <c r="AO277" i="1"/>
  <c r="Q131" i="1"/>
  <c r="AO278" i="1" l="1"/>
  <c r="AR277" i="1"/>
  <c r="AQ277" i="1"/>
  <c r="AQ247" i="1"/>
  <c r="AS247" i="1"/>
  <c r="AR247" i="1"/>
  <c r="AR276" i="1"/>
  <c r="AQ276" i="1"/>
  <c r="AS276" i="1"/>
  <c r="AO249" i="1"/>
  <c r="AR248" i="1"/>
  <c r="AQ248" i="1"/>
  <c r="AQ249" i="1" l="1"/>
  <c r="AO250" i="1"/>
  <c r="AR249" i="1"/>
  <c r="AR278" i="1"/>
  <c r="AQ278" i="1"/>
  <c r="AO279" i="1"/>
  <c r="AO280" i="1" l="1"/>
  <c r="AR279" i="1"/>
  <c r="AQ279" i="1"/>
  <c r="AS279" i="1" s="1"/>
  <c r="AS280" i="1"/>
  <c r="AS278" i="1"/>
  <c r="AO251" i="1"/>
  <c r="AR250" i="1"/>
  <c r="AQ250" i="1"/>
  <c r="AS251" i="1"/>
  <c r="AS249" i="1"/>
  <c r="AO252" i="1" l="1"/>
  <c r="AR251" i="1"/>
  <c r="AQ251" i="1"/>
  <c r="AT279" i="1"/>
  <c r="AT250" i="1"/>
  <c r="AS250" i="1" s="1"/>
  <c r="AQ280" i="1"/>
  <c r="AO281" i="1"/>
  <c r="AR280" i="1"/>
  <c r="AO282" i="1" l="1"/>
  <c r="AR281" i="1"/>
  <c r="AQ281" i="1"/>
  <c r="AS281" i="1" s="1"/>
  <c r="AO253" i="1"/>
  <c r="AR252" i="1"/>
  <c r="AQ252" i="1"/>
  <c r="AS252" i="1" s="1"/>
  <c r="AT253" i="1" s="1"/>
  <c r="AS254" i="1" l="1"/>
  <c r="AO254" i="1"/>
  <c r="AR253" i="1"/>
  <c r="AQ253" i="1"/>
  <c r="AS253" i="1" s="1"/>
  <c r="AO262" i="1" s="1"/>
  <c r="AQ262" i="1" s="1"/>
  <c r="AT282" i="1"/>
  <c r="AQ282" i="1"/>
  <c r="AS283" i="1"/>
  <c r="AO283" i="1"/>
  <c r="AR282" i="1"/>
  <c r="AS282" i="1" l="1"/>
  <c r="AO291" i="1" s="1"/>
  <c r="AQ291" i="1" s="1"/>
  <c r="AO284" i="1"/>
  <c r="AR283" i="1"/>
  <c r="AQ283" i="1"/>
  <c r="AR254" i="1"/>
  <c r="AQ254" i="1"/>
  <c r="AO255" i="1"/>
  <c r="AO256" i="1" l="1"/>
  <c r="AR255" i="1"/>
  <c r="AQ255" i="1"/>
  <c r="AO285" i="1"/>
  <c r="AR284" i="1"/>
  <c r="AQ284" i="1"/>
  <c r="AR256" i="1" l="1"/>
  <c r="AQ256" i="1"/>
  <c r="AS256" i="1" s="1"/>
  <c r="AO257" i="1"/>
  <c r="AS284" i="1"/>
  <c r="AO286" i="1"/>
  <c r="AR285" i="1"/>
  <c r="AQ285" i="1"/>
  <c r="AS285" i="1" s="1"/>
  <c r="AS255" i="1"/>
  <c r="AP262" i="1" l="1"/>
  <c r="AR262" i="1" s="1"/>
  <c r="AO263" i="1" s="1"/>
  <c r="AP291" i="1"/>
  <c r="AR291" i="1" s="1"/>
  <c r="AO292" i="1" s="1"/>
</calcChain>
</file>

<file path=xl/sharedStrings.xml><?xml version="1.0" encoding="utf-8"?>
<sst xmlns="http://schemas.openxmlformats.org/spreadsheetml/2006/main" count="23" uniqueCount="22">
  <si>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</si>
  <si>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</si>
  <si>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</si>
  <si>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</si>
  <si>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</si>
  <si>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</si>
  <si>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</t>
  </si>
  <si>
    <t xml:space="preserve">          
           Aşağıda cinsi, özellikleri ve miktarları yazılı malın 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</si>
  <si>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</si>
  <si>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</si>
  <si>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</si>
  <si>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</si>
  <si>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</si>
  <si>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</si>
  <si>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YTL ) :</t>
  </si>
  <si>
    <t xml:space="preserve">               </t>
  </si>
  <si>
    <t xml:space="preserve">  Teklif Eden</t>
  </si>
  <si>
    <t>Adı, Soyadı--Ticaret Ünvanı--İmza--Mühür</t>
  </si>
  <si>
    <t xml:space="preserve"> NOT :Bu Belge Piyasa Fiyat  Araştırması Tutanağına  Eklenecektir.</t>
  </si>
  <si>
    <t xml:space="preserve"> YTL,</t>
  </si>
  <si>
    <t xml:space="preserve"> Yeni Kuruş</t>
  </si>
  <si>
    <t xml:space="preserve">   /03/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</si>
</sst>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F]0"/>
    <numFmt numFmtId="165" formatCode="yy&quot;TL&quot;\ \/\ yy\K\R"/>
    <numFmt numFmtId="166" formatCode="#,##0.00;[Red]#,##0.00"/>
  </numFmts>
  <fonts count="24" x14ac:knownFonts="1">
    <font>
      <sz val="10"/>
      <name val="Arial Tur"/>
      <charset val="162"/>
    </font>
    <font>
      <sz val="10"/>
      <name val="Arial"/>
      <family val="2"/>
      <charset val="162"/>
    </font>
    <font>
      <sz val="1"/>
      <color indexed="22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b/>
      <sz val="10"/>
      <name val="Arial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</font>
    <font>
      <b/>
      <sz val="1"/>
      <color indexed="22"/>
      <name val="Arial"/>
      <family val="2"/>
    </font>
    <font>
      <sz val="13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</font>
    <font>
      <sz val="7"/>
      <name val="Arial"/>
      <family val="2"/>
    </font>
    <font>
      <sz val="8"/>
      <color indexed="47"/>
      <name val="Arial Tur"/>
      <charset val="162"/>
    </font>
    <font>
      <sz val="1"/>
      <color indexed="22"/>
      <name val="Arial"/>
      <family val="2"/>
      <charset val="16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23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4" fillId="2" borderId="0" xfId="1" applyFont="1" applyFill="1" applyBorder="1" applyAlignment="1" applyProtection="1">
      <alignment horizontal="right"/>
      <protection hidden="1"/>
    </xf>
    <xf numFmtId="0" fontId="4" fillId="2" borderId="0" xfId="1" applyFont="1" applyFill="1" applyBorder="1" applyAlignment="1" applyProtection="1">
      <alignment horizontal="center" vertical="center"/>
      <protection locked="0" hidden="1"/>
    </xf>
    <xf numFmtId="0" fontId="2" fillId="2" borderId="0" xfId="1" applyFont="1" applyFill="1" applyAlignment="1" applyProtection="1">
      <alignment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vertical="center"/>
      <protection hidden="1"/>
    </xf>
    <xf numFmtId="0" fontId="7" fillId="3" borderId="0" xfId="1" applyFont="1" applyFill="1" applyBorder="1" applyAlignment="1" applyProtection="1">
      <alignment vertical="center"/>
      <protection hidden="1"/>
    </xf>
    <xf numFmtId="0" fontId="8" fillId="2" borderId="0" xfId="1" applyFont="1" applyFill="1" applyBorder="1" applyAlignment="1" applyProtection="1">
      <alignment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5" fillId="3" borderId="0" xfId="1" applyFont="1" applyFill="1" applyAlignment="1" applyProtection="1">
      <alignment horizontal="left" vertical="center"/>
      <protection locked="0"/>
    </xf>
    <xf numFmtId="164" fontId="5" fillId="3" borderId="0" xfId="1" applyNumberFormat="1" applyFont="1" applyFill="1" applyAlignment="1" applyProtection="1">
      <alignment vertical="center"/>
      <protection locked="0"/>
    </xf>
    <xf numFmtId="0" fontId="5" fillId="3" borderId="0" xfId="1" applyFont="1" applyFill="1" applyAlignment="1" applyProtection="1">
      <alignment vertical="center"/>
      <protection hidden="1"/>
    </xf>
    <xf numFmtId="14" fontId="7" fillId="3" borderId="0" xfId="1" applyNumberFormat="1" applyFont="1" applyFill="1" applyAlignment="1" applyProtection="1">
      <alignment vertical="center"/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5" fillId="3" borderId="0" xfId="1" applyFont="1" applyFill="1" applyAlignment="1" applyProtection="1">
      <alignment horizontal="left"/>
      <protection locked="0"/>
    </xf>
    <xf numFmtId="0" fontId="5" fillId="3" borderId="0" xfId="1" applyFont="1" applyFill="1" applyAlignment="1" applyProtection="1">
      <protection locked="0"/>
    </xf>
    <xf numFmtId="165" fontId="5" fillId="3" borderId="0" xfId="1" applyNumberFormat="1" applyFont="1" applyFill="1" applyAlignment="1" applyProtection="1">
      <protection hidden="1"/>
    </xf>
    <xf numFmtId="0" fontId="5" fillId="3" borderId="0" xfId="1" applyFont="1" applyFill="1" applyAlignment="1" applyProtection="1">
      <protection hidden="1"/>
    </xf>
    <xf numFmtId="0" fontId="7" fillId="3" borderId="0" xfId="1" applyFont="1" applyFill="1" applyAlignment="1" applyProtection="1">
      <protection hidden="1"/>
    </xf>
    <xf numFmtId="14" fontId="8" fillId="2" borderId="0" xfId="1" applyNumberFormat="1" applyFont="1" applyFill="1" applyAlignment="1" applyProtection="1">
      <protection hidden="1"/>
    </xf>
    <xf numFmtId="0" fontId="4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vertical="center"/>
      <protection locked="0"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2" fillId="3" borderId="4" xfId="1" applyFont="1" applyFill="1" applyBorder="1" applyAlignment="1" applyProtection="1">
      <alignment horizontal="center" vertical="center"/>
      <protection hidden="1"/>
    </xf>
    <xf numFmtId="0" fontId="13" fillId="3" borderId="4" xfId="1" applyFont="1" applyFill="1" applyBorder="1" applyAlignment="1" applyProtection="1">
      <alignment horizontal="center" vertical="center" wrapText="1"/>
      <protection locked="0"/>
    </xf>
    <xf numFmtId="0" fontId="11" fillId="3" borderId="8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11" xfId="1" applyFont="1" applyFill="1" applyBorder="1" applyAlignment="1" applyProtection="1">
      <alignment horizontal="center" vertical="center" shrinkToFit="1"/>
      <protection hidden="1"/>
    </xf>
    <xf numFmtId="0" fontId="11" fillId="3" borderId="8" xfId="1" applyNumberFormat="1" applyFont="1" applyFill="1" applyBorder="1" applyAlignment="1" applyProtection="1">
      <alignment horizontal="right" vertical="center" shrinkToFit="1"/>
      <protection hidden="1"/>
    </xf>
    <xf numFmtId="0" fontId="11" fillId="4" borderId="8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15" xfId="1" applyFont="1" applyFill="1" applyBorder="1" applyAlignment="1" applyProtection="1">
      <alignment horizontal="center" vertical="center" shrinkToFit="1"/>
      <protection hidden="1"/>
    </xf>
    <xf numFmtId="0" fontId="11" fillId="3" borderId="12" xfId="1" applyNumberFormat="1" applyFont="1" applyFill="1" applyBorder="1" applyAlignment="1" applyProtection="1">
      <alignment horizontal="right" vertical="center" shrinkToFit="1"/>
      <protection hidden="1"/>
    </xf>
    <xf numFmtId="0" fontId="11" fillId="4" borderId="12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20" xfId="1" applyFont="1" applyFill="1" applyBorder="1" applyAlignment="1" applyProtection="1">
      <alignment horizontal="center" vertical="center" shrinkToFit="1"/>
      <protection hidden="1"/>
    </xf>
    <xf numFmtId="0" fontId="11" fillId="3" borderId="16" xfId="1" applyNumberFormat="1" applyFont="1" applyFill="1" applyBorder="1" applyAlignment="1" applyProtection="1">
      <alignment horizontal="right" vertical="center" shrinkToFit="1"/>
      <protection hidden="1"/>
    </xf>
    <xf numFmtId="0" fontId="11" fillId="4" borderId="16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2" xfId="1" applyFont="1" applyFill="1" applyBorder="1" applyAlignment="1" applyProtection="1">
      <alignment horizontal="left" vertical="center" wrapText="1"/>
      <protection hidden="1"/>
    </xf>
    <xf numFmtId="0" fontId="11" fillId="3" borderId="2" xfId="1" applyFont="1" applyFill="1" applyBorder="1" applyAlignment="1" applyProtection="1">
      <alignment horizontal="center" vertical="center" shrinkToFit="1"/>
      <protection hidden="1"/>
    </xf>
    <xf numFmtId="0" fontId="11" fillId="3" borderId="2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6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7" xfId="1" applyNumberFormat="1" applyFont="1" applyFill="1" applyBorder="1" applyAlignment="1" applyProtection="1">
      <alignment horizontal="right" vertical="center" shrinkToFit="1"/>
      <protection hidden="1"/>
    </xf>
    <xf numFmtId="0" fontId="3" fillId="3" borderId="21" xfId="1" applyFont="1" applyFill="1" applyBorder="1" applyAlignment="1" applyProtection="1">
      <alignment vertical="center"/>
      <protection hidden="1"/>
    </xf>
    <xf numFmtId="0" fontId="3" fillId="3" borderId="22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</xf>
    <xf numFmtId="0" fontId="3" fillId="3" borderId="22" xfId="1" applyFont="1" applyFill="1" applyBorder="1" applyAlignment="1" applyProtection="1">
      <alignment vertical="center"/>
    </xf>
    <xf numFmtId="0" fontId="3" fillId="3" borderId="26" xfId="1" applyFont="1" applyFill="1" applyBorder="1" applyAlignment="1" applyProtection="1">
      <alignment vertical="center"/>
    </xf>
    <xf numFmtId="166" fontId="3" fillId="3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4" fillId="2" borderId="0" xfId="1" applyFont="1" applyFill="1" applyAlignment="1" applyProtection="1">
      <alignment horizontal="righ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18" fillId="3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locked="0"/>
    </xf>
    <xf numFmtId="0" fontId="19" fillId="3" borderId="0" xfId="1" applyFont="1" applyFill="1" applyBorder="1" applyAlignment="1" applyProtection="1">
      <alignment horizontal="left" vertical="center"/>
      <protection locked="0"/>
    </xf>
    <xf numFmtId="0" fontId="19" fillId="3" borderId="0" xfId="1" applyFont="1" applyFill="1" applyBorder="1" applyAlignment="1" applyProtection="1">
      <alignment horizontal="left" vertical="center"/>
      <protection locked="0" hidden="1"/>
    </xf>
    <xf numFmtId="0" fontId="19" fillId="3" borderId="0" xfId="1" applyFont="1" applyFill="1" applyBorder="1" applyAlignment="1" applyProtection="1">
      <alignment horizontal="left" vertical="center"/>
      <protection hidden="1"/>
    </xf>
    <xf numFmtId="0" fontId="13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19" fillId="2" borderId="0" xfId="1" applyFont="1" applyFill="1" applyAlignment="1" applyProtection="1">
      <alignment horizontal="center" vertical="center"/>
      <protection hidden="1"/>
    </xf>
    <xf numFmtId="0" fontId="19" fillId="2" borderId="0" xfId="1" applyFont="1" applyFill="1" applyAlignment="1" applyProtection="1">
      <alignment horizontal="right" vertical="center"/>
      <protection hidden="1"/>
    </xf>
    <xf numFmtId="0" fontId="20" fillId="2" borderId="0" xfId="0" applyFont="1" applyFill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0" fontId="21" fillId="2" borderId="0" xfId="2" applyFont="1" applyFill="1" applyBorder="1" applyProtection="1">
      <protection hidden="1"/>
    </xf>
    <xf numFmtId="0" fontId="21" fillId="2" borderId="0" xfId="2" applyFont="1" applyFill="1" applyProtection="1">
      <protection hidden="1"/>
    </xf>
    <xf numFmtId="0" fontId="21" fillId="2" borderId="0" xfId="2" applyFont="1" applyFill="1" applyAlignment="1" applyProtection="1">
      <alignment horizontal="center" wrapText="1"/>
      <protection hidden="1"/>
    </xf>
    <xf numFmtId="4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horizontal="center" vertical="center"/>
      <protection hidden="1"/>
    </xf>
    <xf numFmtId="0" fontId="22" fillId="2" borderId="0" xfId="2" applyFont="1" applyFill="1" applyBorder="1" applyProtection="1">
      <protection hidden="1"/>
    </xf>
    <xf numFmtId="3" fontId="22" fillId="2" borderId="0" xfId="2" applyNumberFormat="1" applyFont="1" applyFill="1" applyBorder="1" applyProtection="1">
      <protection hidden="1"/>
    </xf>
    <xf numFmtId="0" fontId="21" fillId="2" borderId="0" xfId="2" applyFont="1" applyFill="1" applyBorder="1" applyAlignment="1" applyProtection="1">
      <alignment horizontal="center" wrapText="1"/>
      <protection hidden="1"/>
    </xf>
    <xf numFmtId="0" fontId="3" fillId="7" borderId="0" xfId="1" applyFont="1" applyFill="1" applyBorder="1" applyAlignment="1" applyProtection="1">
      <alignment horizontal="center" vertical="center"/>
      <protection locked="0" hidden="1"/>
    </xf>
    <xf numFmtId="0" fontId="3" fillId="2" borderId="0" xfId="1" applyFont="1" applyFill="1" applyBorder="1" applyAlignment="1" applyProtection="1">
      <alignment horizontal="center" vertical="center"/>
      <protection locked="0" hidden="1"/>
    </xf>
    <xf numFmtId="4" fontId="14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/>
      <protection hidden="1"/>
    </xf>
    <xf numFmtId="0" fontId="21" fillId="2" borderId="0" xfId="2" applyFont="1" applyFill="1" applyBorder="1" applyAlignment="1" applyProtection="1">
      <alignment horizontal="left"/>
      <protection hidden="1"/>
    </xf>
    <xf numFmtId="0" fontId="13" fillId="3" borderId="0" xfId="1" applyFont="1" applyFill="1" applyAlignment="1" applyProtection="1">
      <alignment horizontal="left" vertical="center"/>
      <protection hidden="1"/>
    </xf>
    <xf numFmtId="0" fontId="19" fillId="3" borderId="0" xfId="1" applyFont="1" applyFill="1" applyBorder="1" applyAlignment="1" applyProtection="1">
      <alignment horizontal="left" vertical="center"/>
      <protection hidden="1"/>
    </xf>
    <xf numFmtId="0" fontId="19" fillId="3" borderId="0" xfId="1" applyFont="1" applyFill="1" applyBorder="1" applyAlignment="1" applyProtection="1">
      <alignment horizontal="left" vertical="center"/>
      <protection locked="0"/>
    </xf>
    <xf numFmtId="0" fontId="19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15" fillId="3" borderId="0" xfId="1" applyFont="1" applyFill="1" applyAlignment="1" applyProtection="1">
      <alignment horizontal="center" vertical="center"/>
      <protection hidden="1"/>
    </xf>
    <xf numFmtId="0" fontId="16" fillId="3" borderId="0" xfId="1" applyFont="1" applyFill="1" applyAlignment="1" applyProtection="1">
      <alignment horizontal="left" vertical="center"/>
      <protection hidden="1"/>
    </xf>
    <xf numFmtId="0" fontId="17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3" fillId="3" borderId="0" xfId="1" applyFont="1" applyFill="1" applyAlignment="1" applyProtection="1">
      <alignment horizontal="center" vertical="center"/>
    </xf>
    <xf numFmtId="0" fontId="3" fillId="4" borderId="0" xfId="1" applyNumberFormat="1" applyFont="1" applyFill="1" applyAlignment="1" applyProtection="1">
      <alignment horizontal="center" vertical="center"/>
      <protection locked="0"/>
    </xf>
    <xf numFmtId="0" fontId="3" fillId="3" borderId="13" xfId="1" applyFont="1" applyFill="1" applyBorder="1" applyAlignment="1" applyProtection="1">
      <alignment horizontal="left" vertical="center"/>
    </xf>
    <xf numFmtId="0" fontId="3" fillId="3" borderId="14" xfId="1" applyFont="1" applyFill="1" applyBorder="1" applyAlignment="1" applyProtection="1">
      <alignment horizontal="left" vertical="center"/>
    </xf>
    <xf numFmtId="0" fontId="3" fillId="3" borderId="15" xfId="1" applyFont="1" applyFill="1" applyBorder="1" applyAlignment="1" applyProtection="1">
      <alignment horizontal="left" vertical="center"/>
    </xf>
    <xf numFmtId="0" fontId="3" fillId="3" borderId="13" xfId="1" applyFont="1" applyFill="1" applyBorder="1" applyAlignment="1" applyProtection="1">
      <alignment horizontal="justify" vertical="center" wrapText="1"/>
    </xf>
    <xf numFmtId="0" fontId="3" fillId="3" borderId="14" xfId="1" applyFont="1" applyFill="1" applyBorder="1" applyAlignment="1" applyProtection="1">
      <alignment horizontal="justify" vertical="center" wrapText="1"/>
    </xf>
    <xf numFmtId="0" fontId="3" fillId="3" borderId="15" xfId="1" applyFont="1" applyFill="1" applyBorder="1" applyAlignment="1" applyProtection="1">
      <alignment horizontal="justify" vertical="center" wrapText="1"/>
    </xf>
    <xf numFmtId="0" fontId="3" fillId="3" borderId="17" xfId="1" applyFont="1" applyFill="1" applyBorder="1" applyAlignment="1" applyProtection="1">
      <alignment horizontal="left" vertical="center"/>
    </xf>
    <xf numFmtId="0" fontId="3" fillId="3" borderId="18" xfId="1" applyFont="1" applyFill="1" applyBorder="1" applyAlignment="1" applyProtection="1">
      <alignment horizontal="left" vertical="center"/>
    </xf>
    <xf numFmtId="0" fontId="3" fillId="3" borderId="19" xfId="1" applyFont="1" applyFill="1" applyBorder="1" applyAlignment="1" applyProtection="1">
      <alignment horizontal="left" vertical="center"/>
    </xf>
    <xf numFmtId="0" fontId="3" fillId="3" borderId="17" xfId="1" applyFont="1" applyFill="1" applyBorder="1" applyAlignment="1" applyProtection="1">
      <alignment horizontal="justify" vertical="center" wrapText="1"/>
    </xf>
    <xf numFmtId="0" fontId="3" fillId="3" borderId="18" xfId="1" applyFont="1" applyFill="1" applyBorder="1" applyAlignment="1" applyProtection="1">
      <alignment horizontal="justify" vertical="center" wrapText="1"/>
    </xf>
    <xf numFmtId="0" fontId="3" fillId="3" borderId="19" xfId="1" applyFont="1" applyFill="1" applyBorder="1" applyAlignment="1" applyProtection="1">
      <alignment horizontal="justify" vertical="center" wrapText="1"/>
    </xf>
    <xf numFmtId="0" fontId="7" fillId="3" borderId="0" xfId="1" applyFont="1" applyFill="1" applyAlignment="1" applyProtection="1">
      <alignment horizontal="justify" vertical="center"/>
      <protection locked="0"/>
    </xf>
    <xf numFmtId="0" fontId="5" fillId="3" borderId="0" xfId="1" applyFont="1" applyFill="1" applyAlignment="1" applyProtection="1">
      <alignment horizontal="left" vertical="center"/>
      <protection hidden="1"/>
    </xf>
    <xf numFmtId="0" fontId="5" fillId="3" borderId="0" xfId="1" applyFont="1" applyFill="1" applyAlignment="1" applyProtection="1">
      <alignment horizontal="left" vertical="center"/>
      <protection locked="0"/>
    </xf>
    <xf numFmtId="0" fontId="3" fillId="3" borderId="22" xfId="1" applyFont="1" applyFill="1" applyBorder="1" applyAlignment="1" applyProtection="1">
      <alignment horizontal="left" vertical="center"/>
      <protection locked="0"/>
    </xf>
    <xf numFmtId="0" fontId="3" fillId="3" borderId="23" xfId="1" applyFont="1" applyFill="1" applyBorder="1" applyAlignment="1" applyProtection="1">
      <alignment horizontal="left" vertical="center"/>
      <protection locked="0"/>
    </xf>
    <xf numFmtId="166" fontId="3" fillId="3" borderId="24" xfId="1" applyNumberFormat="1" applyFont="1" applyFill="1" applyBorder="1" applyAlignment="1" applyProtection="1">
      <alignment horizontal="right" vertical="center"/>
      <protection hidden="1"/>
    </xf>
    <xf numFmtId="166" fontId="3" fillId="3" borderId="25" xfId="1" applyNumberFormat="1" applyFont="1" applyFill="1" applyBorder="1" applyAlignment="1" applyProtection="1">
      <alignment horizontal="right" vertical="center"/>
      <protection hidden="1"/>
    </xf>
    <xf numFmtId="0" fontId="5" fillId="3" borderId="1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left" vertical="center"/>
    </xf>
    <xf numFmtId="0" fontId="3" fillId="3" borderId="10" xfId="1" applyFont="1" applyFill="1" applyBorder="1" applyAlignment="1" applyProtection="1">
      <alignment horizontal="left" vertical="center"/>
    </xf>
    <xf numFmtId="0" fontId="3" fillId="3" borderId="11" xfId="1" applyFont="1" applyFill="1" applyBorder="1" applyAlignment="1" applyProtection="1">
      <alignment horizontal="left" vertical="center"/>
    </xf>
    <xf numFmtId="0" fontId="3" fillId="3" borderId="9" xfId="1" applyFont="1" applyFill="1" applyBorder="1" applyAlignment="1" applyProtection="1">
      <alignment horizontal="justify" vertical="center" wrapText="1"/>
    </xf>
    <xf numFmtId="0" fontId="3" fillId="3" borderId="10" xfId="1" applyFont="1" applyFill="1" applyBorder="1" applyAlignment="1" applyProtection="1">
      <alignment horizontal="justify" vertical="center" wrapText="1"/>
    </xf>
    <xf numFmtId="0" fontId="3" fillId="3" borderId="11" xfId="1" applyFont="1" applyFill="1" applyBorder="1" applyAlignment="1" applyProtection="1">
      <alignment horizontal="justify" vertical="center" wrapText="1"/>
    </xf>
    <xf numFmtId="0" fontId="11" fillId="3" borderId="13" xfId="1" applyFont="1" applyFill="1" applyBorder="1" applyAlignment="1" applyProtection="1">
      <alignment horizontal="left" vertical="center" wrapText="1"/>
      <protection hidden="1"/>
    </xf>
    <xf numFmtId="0" fontId="11" fillId="3" borderId="14" xfId="1" applyFont="1" applyFill="1" applyBorder="1" applyAlignment="1" applyProtection="1">
      <alignment horizontal="left" vertical="center" wrapText="1"/>
      <protection hidden="1"/>
    </xf>
    <xf numFmtId="0" fontId="11" fillId="3" borderId="15" xfId="1" applyFont="1" applyFill="1" applyBorder="1" applyAlignment="1" applyProtection="1">
      <alignment horizontal="left" vertical="center" wrapText="1"/>
      <protection hidden="1"/>
    </xf>
    <xf numFmtId="166" fontId="3" fillId="3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5" xfId="1" applyNumberFormat="1" applyFont="1" applyFill="1" applyBorder="1" applyAlignment="1" applyProtection="1">
      <alignment horizontal="right" vertical="center" shrinkToFit="1"/>
      <protection hidden="1"/>
    </xf>
    <xf numFmtId="0" fontId="11" fillId="3" borderId="17" xfId="1" applyFont="1" applyFill="1" applyBorder="1" applyAlignment="1" applyProtection="1">
      <alignment horizontal="left" vertical="center" wrapText="1"/>
      <protection hidden="1"/>
    </xf>
    <xf numFmtId="0" fontId="11" fillId="3" borderId="18" xfId="1" applyFont="1" applyFill="1" applyBorder="1" applyAlignment="1" applyProtection="1">
      <alignment horizontal="left" vertical="center" wrapText="1"/>
      <protection hidden="1"/>
    </xf>
    <xf numFmtId="0" fontId="11" fillId="3" borderId="19" xfId="1" applyFont="1" applyFill="1" applyBorder="1" applyAlignment="1" applyProtection="1">
      <alignment horizontal="left" vertical="center" wrapText="1"/>
      <protection hidden="1"/>
    </xf>
    <xf numFmtId="166" fontId="3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9" xfId="1" applyNumberFormat="1" applyFont="1" applyFill="1" applyBorder="1" applyAlignment="1" applyProtection="1">
      <alignment horizontal="right" vertical="center" shrinkToFit="1"/>
      <protection hidden="1"/>
    </xf>
    <xf numFmtId="0" fontId="11" fillId="3" borderId="9" xfId="1" applyFont="1" applyFill="1" applyBorder="1" applyAlignment="1" applyProtection="1">
      <alignment horizontal="left" vertical="center" wrapText="1"/>
      <protection hidden="1"/>
    </xf>
    <xf numFmtId="0" fontId="11" fillId="3" borderId="10" xfId="1" applyFont="1" applyFill="1" applyBorder="1" applyAlignment="1" applyProtection="1">
      <alignment horizontal="left" vertical="center" wrapText="1"/>
      <protection hidden="1"/>
    </xf>
    <xf numFmtId="0" fontId="11" fillId="3" borderId="11" xfId="1" applyFont="1" applyFill="1" applyBorder="1" applyAlignment="1" applyProtection="1">
      <alignment horizontal="left" vertical="center" wrapText="1"/>
      <protection hidden="1"/>
    </xf>
    <xf numFmtId="0" fontId="10" fillId="3" borderId="9" xfId="1" applyFont="1" applyFill="1" applyBorder="1" applyAlignment="1" applyProtection="1">
      <alignment horizontal="left" vertical="center" wrapText="1"/>
      <protection hidden="1"/>
    </xf>
    <xf numFmtId="0" fontId="10" fillId="3" borderId="10" xfId="1" applyFont="1" applyFill="1" applyBorder="1" applyAlignment="1" applyProtection="1">
      <alignment horizontal="left" vertical="center" wrapText="1"/>
      <protection hidden="1"/>
    </xf>
    <xf numFmtId="0" fontId="10" fillId="3" borderId="11" xfId="1" applyFont="1" applyFill="1" applyBorder="1" applyAlignment="1" applyProtection="1">
      <alignment horizontal="left" vertical="center" wrapText="1"/>
      <protection hidden="1"/>
    </xf>
    <xf numFmtId="166" fontId="3" fillId="3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1" xfId="1" applyNumberFormat="1" applyFont="1" applyFill="1" applyBorder="1" applyAlignment="1" applyProtection="1">
      <alignment horizontal="right" vertical="center" shrinkToFit="1"/>
      <protection hidden="1"/>
    </xf>
    <xf numFmtId="0" fontId="10" fillId="3" borderId="13" xfId="1" applyFont="1" applyFill="1" applyBorder="1" applyAlignment="1" applyProtection="1">
      <alignment horizontal="left" vertical="center" wrapText="1"/>
      <protection hidden="1"/>
    </xf>
    <xf numFmtId="0" fontId="10" fillId="3" borderId="14" xfId="1" applyFont="1" applyFill="1" applyBorder="1" applyAlignment="1" applyProtection="1">
      <alignment horizontal="left" vertical="center" wrapText="1"/>
      <protection hidden="1"/>
    </xf>
    <xf numFmtId="0" fontId="10" fillId="3" borderId="15" xfId="1" applyFont="1" applyFill="1" applyBorder="1" applyAlignment="1" applyProtection="1">
      <alignment horizontal="left" vertical="center" wrapText="1"/>
      <protection hidden="1"/>
    </xf>
    <xf numFmtId="0" fontId="3" fillId="3" borderId="0" xfId="1" applyFont="1" applyFill="1" applyAlignment="1" applyProtection="1">
      <alignment horizontal="center" vertical="center" shrinkToFit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/>
      <protection locked="0"/>
    </xf>
    <xf numFmtId="0" fontId="11" fillId="6" borderId="1" xfId="1" applyFont="1" applyFill="1" applyBorder="1" applyAlignment="1" applyProtection="1">
      <alignment horizontal="center" vertical="center"/>
      <protection hidden="1"/>
    </xf>
    <xf numFmtId="0" fontId="11" fillId="6" borderId="2" xfId="1" applyFont="1" applyFill="1" applyBorder="1" applyAlignment="1" applyProtection="1">
      <alignment horizontal="center" vertical="center"/>
      <protection hidden="1"/>
    </xf>
    <xf numFmtId="0" fontId="11" fillId="6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  <protection locked="0"/>
    </xf>
    <xf numFmtId="0" fontId="13" fillId="3" borderId="7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left"/>
      <protection locked="0"/>
    </xf>
    <xf numFmtId="0" fontId="9" fillId="4" borderId="0" xfId="1" applyFont="1" applyFill="1" applyAlignment="1" applyProtection="1">
      <alignment horizontal="center" vertical="center"/>
      <protection locked="0"/>
    </xf>
    <xf numFmtId="0" fontId="3" fillId="5" borderId="0" xfId="1" applyFont="1" applyFill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left" vertical="center" wrapText="1" shrinkToFit="1"/>
      <protection locked="0"/>
    </xf>
    <xf numFmtId="0" fontId="5" fillId="3" borderId="0" xfId="1" applyFont="1" applyFill="1" applyAlignment="1" applyProtection="1">
      <alignment vertical="center"/>
      <protection hidden="1"/>
    </xf>
    <xf numFmtId="0" fontId="5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Alignment="1" applyProtection="1">
      <alignment horizontal="left" vertical="center"/>
    </xf>
    <xf numFmtId="14" fontId="5" fillId="3" borderId="0" xfId="1" applyNumberFormat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/>
      <protection hidden="1"/>
    </xf>
  </cellXfs>
  <cellStyles count="3">
    <cellStyle name="Normal" xfId="0" builtinId="0"/>
    <cellStyle name="Normal_doğrudan temin" xfId="1" xr:uid="{00000000-0005-0000-0000-000001000000}"/>
    <cellStyle name="Normal_Rakamı yazıya çevirme P.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5" fmlaLink="'[1]VERİ GİRİŞİ'!$CV$4" fmlaRange="'[1]VERİ GİRİŞİ'!$M$4:$M$32" sel="5" val="0"/>
</file>

<file path=xl/ctrlProps/ctrlProp2.xml><?xml version="1.0" encoding="utf-8"?>
<formControlPr xmlns="http://schemas.microsoft.com/office/spreadsheetml/2009/9/main" objectType="Drop" dropLines="20" dropStyle="combo" dx="15" fmlaLink="'[1]VERİ GİRİŞİ'!$CV$5" fmlaRange="'[1]VERİ GİRİŞİ'!$M$4:$M$32" sel="4" val="0"/>
</file>

<file path=xl/ctrlProps/ctrlProp3.xml><?xml version="1.0" encoding="utf-8"?>
<formControlPr xmlns="http://schemas.microsoft.com/office/spreadsheetml/2009/9/main" objectType="Drop" dropLines="20" dropStyle="combo" dx="15" fmlaLink="'[1]VERİ GİRİŞİ'!$CV$6" fmlaRange="'[1]VERİ GİRİŞİ'!$M$4:$M$32" sel="3" val="0"/>
</file>

<file path=xl/ctrlProps/ctrlProp4.xml><?xml version="1.0" encoding="utf-8"?>
<formControlPr xmlns="http://schemas.microsoft.com/office/spreadsheetml/2009/9/main" objectType="Drop" dropLines="10" dropStyle="combo" dx="15" fmlaLink="'[1]VERİ GİRİŞİ'!$CV$13" fmlaRange="'[1]VERİ GİRİŞİ'!$CL$3:$CS$12" sel="2" val="0"/>
</file>

<file path=xl/ctrlProps/ctrlProp5.xml><?xml version="1.0" encoding="utf-8"?>
<formControlPr xmlns="http://schemas.microsoft.com/office/spreadsheetml/2009/9/main" objectType="Drop" dropLines="20" dropStyle="combo" dx="15" fmlaLink="'[1]VERİ GİRİŞİ'!$V$36" fmlaRange="'[1]VERİ GİRİŞİ'!$CE$26:$CE$32" sel="2" val="0"/>
</file>

<file path=xl/ctrlProps/ctrlProp6.xml><?xml version="1.0" encoding="utf-8"?>
<formControlPr xmlns="http://schemas.microsoft.com/office/spreadsheetml/2009/9/main" objectType="Drop" dropLines="20" dropStyle="combo" dx="15" fmlaLink="$A$153" fmlaRange="'[1]VERİ GİRİŞİ'!$M$4:$M$32" sel="1" val="0"/>
</file>

<file path=xl/ctrlProps/ctrlProp7.xml><?xml version="1.0" encoding="utf-8"?>
<formControlPr xmlns="http://schemas.microsoft.com/office/spreadsheetml/2009/9/main" objectType="Drop" dropLines="20" dropStyle="combo" dx="15" fmlaLink="$A$154" fmlaRange="'[1]VERİ GİRİŞİ'!$M$4:$M$32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20</xdr:row>
          <xdr:rowOff>19050</xdr:rowOff>
        </xdr:from>
        <xdr:to>
          <xdr:col>17</xdr:col>
          <xdr:colOff>371475</xdr:colOff>
          <xdr:row>21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66675</xdr:rowOff>
        </xdr:from>
        <xdr:to>
          <xdr:col>13</xdr:col>
          <xdr:colOff>495300</xdr:colOff>
          <xdr:row>21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57150</xdr:rowOff>
        </xdr:from>
        <xdr:to>
          <xdr:col>6</xdr:col>
          <xdr:colOff>228600</xdr:colOff>
          <xdr:row>21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</xdr:row>
          <xdr:rowOff>9525</xdr:rowOff>
        </xdr:from>
        <xdr:to>
          <xdr:col>15</xdr:col>
          <xdr:colOff>57150</xdr:colOff>
          <xdr:row>5</xdr:row>
          <xdr:rowOff>19050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27</xdr:row>
          <xdr:rowOff>19050</xdr:rowOff>
        </xdr:from>
        <xdr:to>
          <xdr:col>14</xdr:col>
          <xdr:colOff>133350</xdr:colOff>
          <xdr:row>27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11</xdr:col>
          <xdr:colOff>171450</xdr:colOff>
          <xdr:row>25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</xdr:row>
          <xdr:rowOff>142875</xdr:rowOff>
        </xdr:from>
        <xdr:to>
          <xdr:col>15</xdr:col>
          <xdr:colOff>485775</xdr:colOff>
          <xdr:row>24</xdr:row>
          <xdr:rowOff>142875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nat&#305;m%20%20bilgisayar%20al&#305;m&#305;%20(1)%20cumhuriy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IKLAMA"/>
      <sheetName val="DETAYLI HES.PLANI"/>
      <sheetName val="VERİ GİRİŞİ"/>
      <sheetName val="malzeme"/>
      <sheetName val="altınordu malzeme"/>
      <sheetName val="LÜZUM ONAYI"/>
      <sheetName val="FİYAT İSTEME"/>
      <sheetName val=" Yak.Mal.Hes.Cet"/>
      <sheetName val="onay"/>
      <sheetName val="TEKLİF"/>
      <sheetName val="Piyasa Fiyat Ar.Tut."/>
      <sheetName val="Sayfa1"/>
      <sheetName val="muayene talep yazısı"/>
      <sheetName val="muayene raporu"/>
      <sheetName val="MUA. VE KABUL BELGESİ"/>
      <sheetName val="Taşınır Kod Listesi"/>
      <sheetName val="TAŞINIR İŞ. F."/>
      <sheetName val="SÖZLEŞME"/>
      <sheetName val="ÖDEME EMRİ"/>
      <sheetName val="KURUMLAR VE GÖREVLİLER"/>
      <sheetName val="HESAPLAR"/>
      <sheetName val="KİŞİLER"/>
    </sheetNames>
    <sheetDataSet>
      <sheetData sheetId="0"/>
      <sheetData sheetId="1"/>
      <sheetData sheetId="2">
        <row r="8">
          <cell r="K8">
            <v>45376</v>
          </cell>
        </row>
        <row r="18">
          <cell r="B18" t="str">
            <v xml:space="preserve"> E-47344854-934.</v>
          </cell>
        </row>
        <row r="23">
          <cell r="C23" t="str">
            <v>Azad SAMANCI</v>
          </cell>
          <cell r="E23" t="str">
            <v>Öğretmen</v>
          </cell>
          <cell r="G23">
            <v>0</v>
          </cell>
        </row>
        <row r="24">
          <cell r="C24" t="str">
            <v>Engin DURUP</v>
          </cell>
          <cell r="E24" t="str">
            <v>Öğretmen</v>
          </cell>
          <cell r="G24">
            <v>0</v>
          </cell>
        </row>
        <row r="25">
          <cell r="C25" t="str">
            <v>Gökhan AKKAYA</v>
          </cell>
          <cell r="E25" t="str">
            <v>Müdür Yardımcısı</v>
          </cell>
          <cell r="G25">
            <v>0</v>
          </cell>
        </row>
        <row r="27">
          <cell r="CE27" t="str">
            <v>Satın Alınacak Malın</v>
          </cell>
        </row>
        <row r="28">
          <cell r="CE28" t="str">
            <v>Satın Alınacak Hizmetin</v>
          </cell>
        </row>
        <row r="29">
          <cell r="B29" t="str">
            <v>T.C.</v>
          </cell>
          <cell r="CE29" t="str">
            <v>Satın Alınacak Mal ve Hizmetin</v>
          </cell>
        </row>
        <row r="30">
          <cell r="B30" t="str">
            <v>YENİŞEHİR KAYMAKAMLIĞI</v>
          </cell>
        </row>
        <row r="31">
          <cell r="B31" t="str">
            <v>Cumhuriyet İlkokulu Müdürülüğü</v>
          </cell>
        </row>
        <row r="32">
          <cell r="B32">
            <v>0</v>
          </cell>
        </row>
        <row r="36">
          <cell r="V36">
            <v>2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Masaüstü Bilgisayar ( All In One 23.8 inç)</v>
          </cell>
          <cell r="F43" t="str">
            <v>23.8 İnç 1080  FHD, 8GB RAM ,256 SSD,4xUSB Giriş, Ethernet ve HDMI giriş, (Şartnamade yazan özellikler).</v>
          </cell>
          <cell r="J43">
            <v>2</v>
          </cell>
          <cell r="K43" t="str">
            <v>adet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7">
          <cell r="B147" t="str">
            <v>ŞARTNAME (DİĞER ŞARTLAR)</v>
          </cell>
        </row>
        <row r="148">
          <cell r="F148" t="str">
            <v>5  gün</v>
          </cell>
        </row>
        <row r="149">
          <cell r="F149">
            <v>1</v>
          </cell>
        </row>
        <row r="150">
          <cell r="F150" t="str">
            <v>Satıcıya</v>
          </cell>
        </row>
        <row r="152">
          <cell r="F152" t="str">
            <v>TSE</v>
          </cell>
        </row>
        <row r="153">
          <cell r="F153" t="str">
            <v>teknik şartname ektedir ,malzemler teknik şartname standartlarına göre olacaktır.</v>
          </cell>
        </row>
        <row r="154">
          <cell r="F154" t="str">
            <v>piyasada aranan iyi kalitede olacak</v>
          </cell>
        </row>
      </sheetData>
      <sheetData sheetId="3"/>
      <sheetData sheetId="4"/>
      <sheetData sheetId="5"/>
      <sheetData sheetId="6">
        <row r="126">
          <cell r="B126" t="str">
            <v xml:space="preserve">  1- TESLİM SÜRESİ</v>
          </cell>
        </row>
        <row r="127">
          <cell r="B127" t="str">
            <v xml:space="preserve">  2- TESLİM EDİLECEK PARTİ MİKTARI</v>
          </cell>
        </row>
        <row r="128">
          <cell r="B128" t="str">
            <v xml:space="preserve">  3-  NAKLİYE VE SİGORTANIN KİME AİT OLDUĞU</v>
          </cell>
        </row>
        <row r="129">
          <cell r="B129" t="str">
            <v xml:space="preserve">  4-  DİĞER ÖZEL ŞARTLAR</v>
          </cell>
        </row>
        <row r="130">
          <cell r="B130" t="str">
            <v xml:space="preserve">  5-  UYULMASI GEREKEN STANDARTLAR</v>
          </cell>
        </row>
        <row r="131">
          <cell r="B131" t="str">
            <v xml:space="preserve">  6-  TEKNİK ŞARTNAME</v>
          </cell>
        </row>
        <row r="132">
          <cell r="B132" t="str">
            <v xml:space="preserve">  7-   DİĞER HUSUSLAR</v>
          </cell>
        </row>
      </sheetData>
      <sheetData sheetId="7"/>
      <sheetData sheetId="8"/>
      <sheetData sheetId="9"/>
      <sheetData sheetId="10">
        <row r="129">
          <cell r="D129" t="str">
            <v>17/11/2022</v>
          </cell>
        </row>
      </sheetData>
      <sheetData sheetId="11"/>
      <sheetData sheetId="12"/>
      <sheetData sheetId="13"/>
      <sheetData sheetId="14"/>
      <sheetData sheetId="15"/>
      <sheetData sheetId="16">
        <row r="260">
          <cell r="AY260">
            <v>0</v>
          </cell>
          <cell r="AZ260">
            <v>0</v>
          </cell>
          <cell r="BA260">
            <v>0</v>
          </cell>
        </row>
        <row r="271">
          <cell r="AB271">
            <v>0</v>
          </cell>
        </row>
      </sheetData>
      <sheetData sheetId="17"/>
      <sheetData sheetId="18">
        <row r="4">
          <cell r="BT4" t="str">
            <v>TL,</v>
          </cell>
        </row>
        <row r="5">
          <cell r="BT5" t="str">
            <v>Kr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0" filterMode="1">
    <tabColor indexed="14"/>
    <pageSetUpPr autoPageBreaks="0"/>
  </sheetPr>
  <dimension ref="A1:IU295"/>
  <sheetViews>
    <sheetView showGridLines="0" showZeros="0" tabSelected="1" zoomScaleSheetLayoutView="100" workbookViewId="0">
      <selection activeCell="L140" sqref="L140"/>
    </sheetView>
  </sheetViews>
  <sheetFormatPr defaultColWidth="86" defaultRowHeight="13.15" customHeight="1" zeroHeight="1" x14ac:dyDescent="0.2"/>
  <cols>
    <col min="1" max="1" width="4.140625" style="5" customWidth="1"/>
    <col min="2" max="2" width="4.5703125" style="89" customWidth="1"/>
    <col min="3" max="3" width="1" style="89" customWidth="1"/>
    <col min="4" max="4" width="1.140625" style="89" customWidth="1"/>
    <col min="5" max="5" width="6.5703125" style="89" customWidth="1"/>
    <col min="6" max="6" width="5.42578125" style="89" customWidth="1"/>
    <col min="7" max="7" width="4.5703125" style="89" customWidth="1"/>
    <col min="8" max="8" width="5.28515625" style="89" customWidth="1"/>
    <col min="9" max="13" width="4.140625" style="89" customWidth="1"/>
    <col min="14" max="14" width="9.7109375" style="89" customWidth="1"/>
    <col min="15" max="15" width="10.28515625" style="89" customWidth="1"/>
    <col min="16" max="16" width="11.140625" style="89" customWidth="1"/>
    <col min="17" max="17" width="7" style="89" customWidth="1"/>
    <col min="18" max="18" width="7.7109375" style="89" customWidth="1"/>
    <col min="19" max="19" width="1.85546875" style="89" customWidth="1"/>
    <col min="20" max="20" width="1.5703125" style="13" customWidth="1"/>
    <col min="21" max="21" width="7.85546875" style="13" hidden="1" customWidth="1"/>
    <col min="22" max="22" width="3.28515625" style="4" hidden="1" customWidth="1"/>
    <col min="23" max="23" width="4.5703125" style="4" hidden="1" customWidth="1"/>
    <col min="24" max="24" width="3.85546875" style="4" hidden="1" customWidth="1"/>
    <col min="25" max="25" width="4" style="4" hidden="1" customWidth="1"/>
    <col min="26" max="26" width="3.42578125" style="4" hidden="1" customWidth="1"/>
    <col min="27" max="27" width="4.42578125" style="4" hidden="1" customWidth="1"/>
    <col min="28" max="29" width="3.85546875" style="4" hidden="1" customWidth="1"/>
    <col min="30" max="40" width="3.85546875" style="88" hidden="1" customWidth="1"/>
    <col min="41" max="52" width="3.85546875" style="86" hidden="1" customWidth="1"/>
    <col min="53" max="188" width="3.85546875" style="4" hidden="1" customWidth="1"/>
    <col min="189" max="229" width="0" style="99" hidden="1" customWidth="1"/>
    <col min="230" max="235" width="9.140625" style="99" hidden="1" customWidth="1"/>
    <col min="236" max="236" width="11.5703125" style="99" hidden="1" customWidth="1"/>
    <col min="237" max="241" width="9.140625" style="99" hidden="1" customWidth="1"/>
    <col min="242" max="242" width="7.140625" style="99" hidden="1" customWidth="1"/>
    <col min="243" max="246" width="9.140625" style="99" hidden="1" customWidth="1"/>
    <col min="247" max="247" width="10.7109375" style="99" hidden="1" customWidth="1"/>
    <col min="248" max="255" width="9.140625" style="99" hidden="1" customWidth="1"/>
    <col min="256" max="16384" width="86" style="100"/>
  </cols>
  <sheetData>
    <row r="1" spans="1:2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5.25" customHeight="1" x14ac:dyDescent="0.2">
      <c r="B2" s="6">
        <f>'[1]VERİ GİRİŞİ'!B28</f>
        <v>0</v>
      </c>
      <c r="C2" s="6"/>
      <c r="D2" s="6"/>
      <c r="E2" s="6"/>
      <c r="F2" s="6"/>
      <c r="G2" s="6"/>
      <c r="H2" s="6"/>
      <c r="I2" s="6">
        <f>'[1]VERİ GİRİŞİ'!E30</f>
        <v>0</v>
      </c>
      <c r="J2" s="6"/>
      <c r="K2" s="6"/>
      <c r="L2" s="6"/>
      <c r="M2" s="6"/>
      <c r="N2" s="6">
        <f>'[1]VERİ GİRİŞİ'!G30</f>
        <v>0</v>
      </c>
      <c r="O2" s="6"/>
      <c r="P2" s="6">
        <f>'[1]VERİ GİRİŞİ'!I30</f>
        <v>0</v>
      </c>
      <c r="Q2" s="6"/>
      <c r="R2" s="6"/>
      <c r="S2" s="6"/>
      <c r="T2" s="7">
        <f>'[1]VERİ GİRİŞİ'!N30</f>
        <v>0</v>
      </c>
      <c r="U2" s="7"/>
    </row>
    <row r="3" spans="1:21" ht="15" x14ac:dyDescent="0.2">
      <c r="B3" s="184" t="str">
        <f>'[1]VERİ GİRİŞİ'!B29</f>
        <v>T.C.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"/>
      <c r="T3" s="7">
        <f>'[1]VERİ GİRİŞİ'!N31</f>
        <v>0</v>
      </c>
      <c r="U3" s="7"/>
    </row>
    <row r="4" spans="1:21" ht="15" x14ac:dyDescent="0.2">
      <c r="B4" s="184" t="str">
        <f>'[1]VERİ GİRİŞİ'!B30</f>
        <v>YENİŞEHİR KAYMAKAMLIĞI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6"/>
      <c r="T4" s="7">
        <f>'[1]VERİ GİRİŞİ'!N32</f>
        <v>0</v>
      </c>
      <c r="U4" s="7"/>
    </row>
    <row r="5" spans="1:21" ht="15" x14ac:dyDescent="0.2">
      <c r="B5" s="184" t="str">
        <f>'[1]VERİ GİRİŞİ'!B31</f>
        <v>Cumhuriyet İlkokulu Müdürülüğü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6"/>
      <c r="T5" s="7"/>
      <c r="U5" s="7"/>
    </row>
    <row r="6" spans="1:21" ht="15" customHeight="1" x14ac:dyDescent="0.2">
      <c r="B6" s="184">
        <f>'[1]VERİ GİRİŞİ'!B32</f>
        <v>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8"/>
      <c r="T6" s="9"/>
      <c r="U6" s="9"/>
    </row>
    <row r="7" spans="1:21" ht="0.75" customHeigh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2"/>
    </row>
    <row r="8" spans="1:21" ht="18" customHeight="1" x14ac:dyDescent="0.2">
      <c r="B8" s="129" t="s">
        <v>0</v>
      </c>
      <c r="C8" s="129"/>
      <c r="D8" s="14" t="s">
        <v>1</v>
      </c>
      <c r="E8" s="185" t="str">
        <f>'[1]VERİ GİRİŞİ'!B18</f>
        <v xml:space="preserve"> E-47344854-934.</v>
      </c>
      <c r="F8" s="185"/>
      <c r="G8" s="185"/>
      <c r="H8" s="185"/>
      <c r="I8" s="185"/>
      <c r="J8" s="15"/>
      <c r="K8" s="15"/>
      <c r="L8" s="15"/>
      <c r="M8" s="16"/>
      <c r="N8" s="16"/>
      <c r="O8" s="16"/>
      <c r="P8" s="16"/>
      <c r="Q8" s="186">
        <f>'[1]VERİ GİRİŞİ'!K8</f>
        <v>45376</v>
      </c>
      <c r="R8" s="186"/>
      <c r="S8" s="17"/>
      <c r="T8" s="18"/>
    </row>
    <row r="9" spans="1:21" ht="15" customHeight="1" x14ac:dyDescent="0.2">
      <c r="A9" s="19"/>
      <c r="B9" s="179" t="s">
        <v>2</v>
      </c>
      <c r="C9" s="179"/>
      <c r="D9" s="20" t="s">
        <v>1</v>
      </c>
      <c r="E9" s="179" t="s">
        <v>3</v>
      </c>
      <c r="F9" s="179"/>
      <c r="G9" s="179"/>
      <c r="H9" s="179"/>
      <c r="I9" s="20"/>
      <c r="J9" s="21"/>
      <c r="K9" s="21"/>
      <c r="L9" s="21"/>
      <c r="M9" s="22"/>
      <c r="N9" s="22"/>
      <c r="O9" s="23"/>
      <c r="P9" s="23"/>
      <c r="Q9" s="23"/>
      <c r="R9" s="23"/>
      <c r="S9" s="24"/>
      <c r="T9" s="25"/>
      <c r="U9" s="26"/>
    </row>
    <row r="10" spans="1:21" ht="7.5" customHeight="1" x14ac:dyDescent="0.2">
      <c r="B10" s="27"/>
      <c r="C10" s="27"/>
      <c r="D10" s="27"/>
      <c r="E10" s="27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21" ht="12.75" hidden="1" customHeight="1" x14ac:dyDescent="0.2">
      <c r="B11" s="28"/>
      <c r="C11" s="28"/>
      <c r="D11" s="28"/>
      <c r="E11" s="28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</row>
    <row r="12" spans="1:21" ht="13.5" customHeight="1" x14ac:dyDescent="0.2">
      <c r="B12" s="28" t="s">
        <v>4</v>
      </c>
      <c r="C12" s="28"/>
      <c r="D12" s="28"/>
      <c r="E12" s="28" t="s">
        <v>5</v>
      </c>
      <c r="F12" s="28"/>
      <c r="G12" s="28"/>
      <c r="H12" s="28"/>
      <c r="I12" s="180" t="s">
        <v>6</v>
      </c>
      <c r="J12" s="180"/>
      <c r="K12" s="180"/>
      <c r="L12" s="180"/>
      <c r="M12" s="180"/>
      <c r="N12" s="180"/>
      <c r="O12" s="180"/>
      <c r="P12" s="180"/>
      <c r="Q12" s="29"/>
      <c r="R12" s="29"/>
      <c r="S12" s="28"/>
    </row>
    <row r="13" spans="1:21" ht="12.75" customHeight="1" x14ac:dyDescent="0.2">
      <c r="B13" s="28"/>
      <c r="C13" s="28"/>
      <c r="D13" s="28"/>
      <c r="E13" s="28"/>
      <c r="F13" s="28"/>
      <c r="G13" s="28"/>
      <c r="H13" s="28"/>
      <c r="I13" s="27"/>
      <c r="J13" s="27"/>
      <c r="K13" s="27"/>
      <c r="L13" s="27"/>
      <c r="M13" s="27"/>
      <c r="N13" s="27"/>
      <c r="O13" s="181"/>
      <c r="P13" s="181"/>
      <c r="Q13" s="29"/>
      <c r="R13" s="29"/>
      <c r="S13" s="28"/>
    </row>
    <row r="14" spans="1:21" ht="12.75" hidden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1" ht="48.75" customHeight="1" x14ac:dyDescent="0.2">
      <c r="B15" s="182" t="s">
        <v>7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30"/>
      <c r="T15" s="31"/>
      <c r="U15" s="31"/>
    </row>
    <row r="16" spans="1:21" ht="23.25" hidden="1" customHeight="1" x14ac:dyDescent="0.2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33"/>
    </row>
    <row r="17" spans="1:21" ht="24.75" hidden="1" customHeight="1" x14ac:dyDescent="0.2"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6"/>
      <c r="T17" s="34"/>
      <c r="U17" s="34"/>
    </row>
    <row r="18" spans="1:21" ht="30.75" hidden="1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4"/>
      <c r="U18" s="34"/>
    </row>
    <row r="19" spans="1:21" ht="7.5" customHeight="1" x14ac:dyDescent="0.2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21" ht="1.5" customHeight="1" x14ac:dyDescent="0.2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21" ht="22.5" customHeight="1" x14ac:dyDescent="0.2">
      <c r="B21" s="187" t="str">
        <f>'[1]VERİ GİRİŞİ'!C25</f>
        <v>Gökhan AKKAYA</v>
      </c>
      <c r="C21" s="187"/>
      <c r="D21" s="187"/>
      <c r="E21" s="187"/>
      <c r="F21" s="187"/>
      <c r="G21" s="187"/>
      <c r="H21" s="35"/>
      <c r="I21" s="35"/>
      <c r="J21" s="35"/>
      <c r="K21" s="187" t="str">
        <f>'[1]VERİ GİRİŞİ'!C24</f>
        <v>Engin DURUP</v>
      </c>
      <c r="L21" s="187"/>
      <c r="M21" s="187"/>
      <c r="N21" s="187"/>
      <c r="O21" s="36"/>
      <c r="P21" s="187" t="str">
        <f>'[1]VERİ GİRİŞİ'!C23</f>
        <v>Azad SAMANCI</v>
      </c>
      <c r="Q21" s="187"/>
      <c r="R21" s="187"/>
      <c r="S21" s="28"/>
    </row>
    <row r="22" spans="1:21" ht="15" customHeight="1" x14ac:dyDescent="0.2">
      <c r="B22" s="178" t="str">
        <f>'[1]VERİ GİRİŞİ'!E25</f>
        <v>Müdür Yardımcısı</v>
      </c>
      <c r="C22" s="178"/>
      <c r="D22" s="178"/>
      <c r="E22" s="178"/>
      <c r="F22" s="178"/>
      <c r="G22" s="178"/>
      <c r="H22" s="37"/>
      <c r="I22" s="37"/>
      <c r="J22" s="37"/>
      <c r="K22" s="178" t="str">
        <f>'[1]VERİ GİRİŞİ'!E24</f>
        <v>Öğretmen</v>
      </c>
      <c r="L22" s="178"/>
      <c r="M22" s="178"/>
      <c r="N22" s="178"/>
      <c r="O22" s="28"/>
      <c r="P22" s="178" t="str">
        <f>'[1]VERİ GİRİŞİ'!E23</f>
        <v>Öğretmen</v>
      </c>
      <c r="Q22" s="178"/>
      <c r="R22" s="178"/>
      <c r="S22" s="38"/>
      <c r="T22" s="39"/>
      <c r="U22" s="39"/>
    </row>
    <row r="23" spans="1:21" ht="15.75" customHeight="1" x14ac:dyDescent="0.2">
      <c r="B23" s="178">
        <f>'[1]VERİ GİRİŞİ'!G25</f>
        <v>0</v>
      </c>
      <c r="C23" s="178"/>
      <c r="D23" s="178"/>
      <c r="E23" s="178"/>
      <c r="F23" s="178"/>
      <c r="G23" s="178"/>
      <c r="H23" s="40"/>
      <c r="I23" s="27"/>
      <c r="J23" s="27"/>
      <c r="K23" s="178">
        <f>'[1]VERİ GİRİŞİ'!G24</f>
        <v>0</v>
      </c>
      <c r="L23" s="178"/>
      <c r="M23" s="178"/>
      <c r="N23" s="178"/>
      <c r="O23" s="27"/>
      <c r="P23" s="178">
        <f>'[1]VERİ GİRİŞİ'!G23</f>
        <v>0</v>
      </c>
      <c r="Q23" s="178"/>
      <c r="R23" s="178"/>
      <c r="S23" s="38"/>
      <c r="T23" s="39"/>
      <c r="U23" s="39"/>
    </row>
    <row r="24" spans="1:21" ht="15.75" customHeight="1" x14ac:dyDescent="0.2">
      <c r="B24" s="37"/>
      <c r="C24" s="37"/>
      <c r="D24" s="37"/>
      <c r="E24" s="37"/>
      <c r="F24" s="37"/>
      <c r="G24" s="37"/>
      <c r="H24" s="40"/>
      <c r="I24" s="27"/>
      <c r="J24" s="27"/>
      <c r="K24" s="37"/>
      <c r="L24" s="37"/>
      <c r="M24" s="37"/>
      <c r="N24" s="37"/>
      <c r="O24" s="27"/>
      <c r="P24" s="37"/>
      <c r="Q24" s="37"/>
      <c r="R24" s="37"/>
      <c r="S24" s="38"/>
      <c r="T24" s="39"/>
      <c r="U24" s="39"/>
    </row>
    <row r="25" spans="1:21" ht="15.75" customHeight="1" x14ac:dyDescent="0.2">
      <c r="B25" s="37"/>
      <c r="C25" s="37"/>
      <c r="D25" s="37"/>
      <c r="E25" s="37"/>
      <c r="F25" s="37"/>
      <c r="G25" s="163">
        <f>INDEX('[1]VERİ GİRİŞİ'!M4:'[1]VERİ GİRİŞİ'!M32,A153)</f>
        <v>0</v>
      </c>
      <c r="H25" s="163"/>
      <c r="I25" s="163"/>
      <c r="J25" s="163"/>
      <c r="K25" s="163"/>
      <c r="L25" s="163"/>
      <c r="M25" s="37"/>
      <c r="N25" s="163">
        <f>INDEX('[1]VERİ GİRİŞİ'!M4:'[1]VERİ GİRİŞİ'!M32,A154)</f>
        <v>0</v>
      </c>
      <c r="O25" s="163"/>
      <c r="P25" s="163"/>
      <c r="Q25" s="37"/>
      <c r="R25" s="37"/>
      <c r="S25" s="38"/>
      <c r="T25" s="39"/>
      <c r="U25" s="39"/>
    </row>
    <row r="26" spans="1:21" ht="15.75" customHeight="1" x14ac:dyDescent="0.2">
      <c r="B26" s="37"/>
      <c r="C26" s="37"/>
      <c r="D26" s="37"/>
      <c r="E26" s="37"/>
      <c r="F26" s="37"/>
      <c r="G26" s="163">
        <f>INDEX('[1]VERİ GİRİŞİ'!BO4:'[1]VERİ GİRİŞİ'!BO32,A153)</f>
        <v>0</v>
      </c>
      <c r="H26" s="163"/>
      <c r="I26" s="163"/>
      <c r="J26" s="163"/>
      <c r="K26" s="163"/>
      <c r="L26" s="163"/>
      <c r="M26" s="37"/>
      <c r="N26" s="163">
        <f>INDEX('[1]VERİ GİRİŞİ'!BO4:'[1]VERİ GİRİŞİ'!BO32,A154)</f>
        <v>0</v>
      </c>
      <c r="O26" s="163"/>
      <c r="P26" s="163"/>
      <c r="Q26" s="37"/>
      <c r="R26" s="37"/>
      <c r="S26" s="38"/>
      <c r="T26" s="39"/>
      <c r="U26" s="39"/>
    </row>
    <row r="27" spans="1:21" ht="14.25" customHeight="1" x14ac:dyDescent="0.2">
      <c r="B27" s="28"/>
      <c r="C27" s="28"/>
      <c r="D27" s="28"/>
      <c r="E27" s="28"/>
      <c r="F27" s="28"/>
      <c r="G27" s="163">
        <f>INDEX('[1]VERİ GİRİŞİ'!BQ4:'[1]VERİ GİRİŞİ'!BQ32,A153)</f>
        <v>0</v>
      </c>
      <c r="H27" s="163"/>
      <c r="I27" s="163"/>
      <c r="J27" s="163"/>
      <c r="K27" s="163"/>
      <c r="L27" s="163"/>
      <c r="M27" s="28"/>
      <c r="N27" s="163">
        <f>INDEX('[1]VERİ GİRİŞİ'!BQ4:'[1]VERİ GİRİŞİ'!BQ32,A154)</f>
        <v>0</v>
      </c>
      <c r="O27" s="163"/>
      <c r="P27" s="163"/>
      <c r="Q27" s="28"/>
      <c r="R27" s="28"/>
      <c r="S27" s="38"/>
      <c r="T27" s="39"/>
      <c r="U27" s="39"/>
    </row>
    <row r="28" spans="1:21" ht="18.75" customHeight="1" x14ac:dyDescent="0.2">
      <c r="B28" s="164" t="str">
        <f>INDEX('[1]VERİ GİRİŞİ'!$CE$26:$CE$32,'[1]VERİ GİRİŞİ'!V36)</f>
        <v>Satın Alınacak Malın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7" t="s">
        <v>8</v>
      </c>
      <c r="Q28" s="168"/>
      <c r="R28" s="169"/>
      <c r="S28" s="38"/>
      <c r="T28" s="39"/>
      <c r="U28" s="39"/>
    </row>
    <row r="29" spans="1:21" ht="29.25" customHeight="1" x14ac:dyDescent="0.2">
      <c r="B29" s="41" t="s">
        <v>9</v>
      </c>
      <c r="C29" s="170" t="str">
        <f>'[1]VERİ GİRİŞİ'!B42</f>
        <v>C İ N S İ</v>
      </c>
      <c r="D29" s="171"/>
      <c r="E29" s="171"/>
      <c r="F29" s="171"/>
      <c r="G29" s="171"/>
      <c r="H29" s="172"/>
      <c r="I29" s="173" t="str">
        <f>'[1]VERİ GİRİŞİ'!F42</f>
        <v>ÖZELLİKLERİ</v>
      </c>
      <c r="J29" s="174"/>
      <c r="K29" s="174"/>
      <c r="L29" s="174"/>
      <c r="M29" s="175"/>
      <c r="N29" s="42" t="s">
        <v>10</v>
      </c>
      <c r="O29" s="43" t="s">
        <v>11</v>
      </c>
      <c r="P29" s="44" t="s">
        <v>12</v>
      </c>
      <c r="Q29" s="176" t="s">
        <v>13</v>
      </c>
      <c r="R29" s="177"/>
      <c r="S29" s="38"/>
      <c r="T29" s="39"/>
      <c r="U29" s="39"/>
    </row>
    <row r="30" spans="1:21" ht="57.75" customHeight="1" x14ac:dyDescent="0.2">
      <c r="A30" s="5">
        <f t="shared" ref="A30:A93" si="0">IF(ISTEXT(C30),1,"")</f>
        <v>1</v>
      </c>
      <c r="B30" s="45">
        <f>'[1]VERİ GİRİŞİ'!A43</f>
        <v>1</v>
      </c>
      <c r="C30" s="152" t="str">
        <f>'[1]VERİ GİRİŞİ'!B43</f>
        <v>Masaüstü Bilgisayar ( All In One 23.8 inç)</v>
      </c>
      <c r="D30" s="153"/>
      <c r="E30" s="153"/>
      <c r="F30" s="153"/>
      <c r="G30" s="153"/>
      <c r="H30" s="154"/>
      <c r="I30" s="155" t="str">
        <f>'[1]VERİ GİRİŞİ'!F43</f>
        <v>23.8 İnç 1080  FHD, 8GB RAM ,256 SSD,4xUSB Giriş, Ethernet ve HDMI giriş, (Şartnamade yazan özellikler).</v>
      </c>
      <c r="J30" s="156"/>
      <c r="K30" s="156"/>
      <c r="L30" s="156"/>
      <c r="M30" s="157"/>
      <c r="N30" s="46" t="str">
        <f>'[1]VERİ GİRİŞİ'!K43</f>
        <v>adet</v>
      </c>
      <c r="O30" s="47">
        <f>'[1]VERİ GİRİŞİ'!J43</f>
        <v>2</v>
      </c>
      <c r="P30" s="48"/>
      <c r="Q30" s="158">
        <f t="shared" ref="Q30:Q36" si="1">ROUND(SUM(O30*P30),2)</f>
        <v>0</v>
      </c>
      <c r="R30" s="159"/>
      <c r="S30" s="38"/>
      <c r="T30" s="39"/>
      <c r="U30" s="39"/>
    </row>
    <row r="31" spans="1:21" ht="54" customHeight="1" x14ac:dyDescent="0.2">
      <c r="A31" s="5" t="str">
        <f t="shared" si="0"/>
        <v/>
      </c>
      <c r="B31" s="49">
        <f>'[1]VERİ GİRİŞİ'!A44</f>
        <v>0</v>
      </c>
      <c r="C31" s="142">
        <f>'[1]VERİ GİRİŞİ'!B44</f>
        <v>0</v>
      </c>
      <c r="D31" s="143"/>
      <c r="E31" s="143"/>
      <c r="F31" s="143"/>
      <c r="G31" s="143"/>
      <c r="H31" s="144"/>
      <c r="I31" s="160">
        <f>'[1]VERİ GİRİŞİ'!F44</f>
        <v>0</v>
      </c>
      <c r="J31" s="161"/>
      <c r="K31" s="161"/>
      <c r="L31" s="161"/>
      <c r="M31" s="162"/>
      <c r="N31" s="50">
        <f>'[1]VERİ GİRİŞİ'!K44</f>
        <v>0</v>
      </c>
      <c r="O31" s="51">
        <f>'[1]VERİ GİRİŞİ'!J44</f>
        <v>0</v>
      </c>
      <c r="P31" s="52"/>
      <c r="Q31" s="145">
        <f t="shared" si="1"/>
        <v>0</v>
      </c>
      <c r="R31" s="146"/>
      <c r="S31" s="38"/>
      <c r="T31" s="39"/>
      <c r="U31" s="39"/>
    </row>
    <row r="32" spans="1:21" ht="52.5" customHeight="1" x14ac:dyDescent="0.2">
      <c r="A32" s="5" t="str">
        <f t="shared" si="0"/>
        <v/>
      </c>
      <c r="B32" s="49">
        <f>'[1]VERİ GİRİŞİ'!A45</f>
        <v>0</v>
      </c>
      <c r="C32" s="142">
        <f>'[1]VERİ GİRİŞİ'!B45</f>
        <v>0</v>
      </c>
      <c r="D32" s="143"/>
      <c r="E32" s="143"/>
      <c r="F32" s="143"/>
      <c r="G32" s="143"/>
      <c r="H32" s="144"/>
      <c r="I32" s="142">
        <f>'[1]VERİ GİRİŞİ'!F45</f>
        <v>0</v>
      </c>
      <c r="J32" s="143"/>
      <c r="K32" s="143"/>
      <c r="L32" s="143"/>
      <c r="M32" s="144"/>
      <c r="N32" s="50">
        <f>'[1]VERİ GİRİŞİ'!K45</f>
        <v>0</v>
      </c>
      <c r="O32" s="51">
        <f>'[1]VERİ GİRİŞİ'!J45</f>
        <v>0</v>
      </c>
      <c r="P32" s="52"/>
      <c r="Q32" s="145">
        <f t="shared" si="1"/>
        <v>0</v>
      </c>
      <c r="R32" s="146"/>
      <c r="S32" s="38"/>
      <c r="T32" s="39"/>
      <c r="U32" s="39"/>
    </row>
    <row r="33" spans="1:21" ht="54" customHeight="1" x14ac:dyDescent="0.2">
      <c r="A33" s="5" t="str">
        <f t="shared" si="0"/>
        <v/>
      </c>
      <c r="B33" s="49">
        <f>'[1]VERİ GİRİŞİ'!A46</f>
        <v>0</v>
      </c>
      <c r="C33" s="142">
        <f>'[1]VERİ GİRİŞİ'!B46</f>
        <v>0</v>
      </c>
      <c r="D33" s="143"/>
      <c r="E33" s="143"/>
      <c r="F33" s="143"/>
      <c r="G33" s="143"/>
      <c r="H33" s="144"/>
      <c r="I33" s="142">
        <f>'[1]VERİ GİRİŞİ'!F46</f>
        <v>0</v>
      </c>
      <c r="J33" s="143"/>
      <c r="K33" s="143"/>
      <c r="L33" s="143"/>
      <c r="M33" s="144"/>
      <c r="N33" s="50">
        <f>'[1]VERİ GİRİŞİ'!K46</f>
        <v>0</v>
      </c>
      <c r="O33" s="51">
        <f>'[1]VERİ GİRİŞİ'!J46</f>
        <v>0</v>
      </c>
      <c r="P33" s="52"/>
      <c r="Q33" s="145">
        <f t="shared" si="1"/>
        <v>0</v>
      </c>
      <c r="R33" s="146"/>
      <c r="S33" s="38"/>
      <c r="T33" s="39"/>
      <c r="U33" s="39"/>
    </row>
    <row r="34" spans="1:21" ht="46.5" customHeight="1" x14ac:dyDescent="0.2">
      <c r="A34" s="5" t="str">
        <f t="shared" si="0"/>
        <v/>
      </c>
      <c r="B34" s="49">
        <f>'[1]VERİ GİRİŞİ'!A47</f>
        <v>0</v>
      </c>
      <c r="C34" s="142">
        <f>'[1]VERİ GİRİŞİ'!B47</f>
        <v>0</v>
      </c>
      <c r="D34" s="143"/>
      <c r="E34" s="143"/>
      <c r="F34" s="143"/>
      <c r="G34" s="143"/>
      <c r="H34" s="144"/>
      <c r="I34" s="142">
        <f>'[1]VERİ GİRİŞİ'!F47</f>
        <v>0</v>
      </c>
      <c r="J34" s="143"/>
      <c r="K34" s="143"/>
      <c r="L34" s="143"/>
      <c r="M34" s="144"/>
      <c r="N34" s="50">
        <f>'[1]VERİ GİRİŞİ'!K47</f>
        <v>0</v>
      </c>
      <c r="O34" s="51">
        <f>'[1]VERİ GİRİŞİ'!J47</f>
        <v>0</v>
      </c>
      <c r="P34" s="52"/>
      <c r="Q34" s="145">
        <f t="shared" si="1"/>
        <v>0</v>
      </c>
      <c r="R34" s="146"/>
      <c r="S34" s="38"/>
      <c r="T34" s="39"/>
      <c r="U34" s="39"/>
    </row>
    <row r="35" spans="1:21" ht="42" customHeight="1" x14ac:dyDescent="0.2">
      <c r="A35" s="5" t="str">
        <f t="shared" si="0"/>
        <v/>
      </c>
      <c r="B35" s="49">
        <f>'[1]VERİ GİRİŞİ'!A48</f>
        <v>0</v>
      </c>
      <c r="C35" s="142">
        <f>'[1]VERİ GİRİŞİ'!B48</f>
        <v>0</v>
      </c>
      <c r="D35" s="143"/>
      <c r="E35" s="143"/>
      <c r="F35" s="143"/>
      <c r="G35" s="143"/>
      <c r="H35" s="144"/>
      <c r="I35" s="142">
        <f>'[1]VERİ GİRİŞİ'!F48</f>
        <v>0</v>
      </c>
      <c r="J35" s="143"/>
      <c r="K35" s="143"/>
      <c r="L35" s="143"/>
      <c r="M35" s="144"/>
      <c r="N35" s="50">
        <f>'[1]VERİ GİRİŞİ'!K48</f>
        <v>0</v>
      </c>
      <c r="O35" s="51">
        <f>'[1]VERİ GİRİŞİ'!J48</f>
        <v>0</v>
      </c>
      <c r="P35" s="52"/>
      <c r="Q35" s="145">
        <f t="shared" si="1"/>
        <v>0</v>
      </c>
      <c r="R35" s="146"/>
      <c r="S35" s="38"/>
      <c r="T35" s="39"/>
      <c r="U35" s="39"/>
    </row>
    <row r="36" spans="1:21" ht="48" customHeight="1" x14ac:dyDescent="0.2">
      <c r="A36" s="5" t="str">
        <f t="shared" si="0"/>
        <v/>
      </c>
      <c r="B36" s="49">
        <f>'[1]VERİ GİRİŞİ'!A49</f>
        <v>0</v>
      </c>
      <c r="C36" s="142">
        <f>'[1]VERİ GİRİŞİ'!B49</f>
        <v>0</v>
      </c>
      <c r="D36" s="143"/>
      <c r="E36" s="143"/>
      <c r="F36" s="143"/>
      <c r="G36" s="143"/>
      <c r="H36" s="144"/>
      <c r="I36" s="142">
        <f>'[1]VERİ GİRİŞİ'!F49</f>
        <v>0</v>
      </c>
      <c r="J36" s="143"/>
      <c r="K36" s="143"/>
      <c r="L36" s="143"/>
      <c r="M36" s="144"/>
      <c r="N36" s="50">
        <f>'[1]VERİ GİRİŞİ'!K49</f>
        <v>0</v>
      </c>
      <c r="O36" s="51">
        <f>'[1]VERİ GİRİŞİ'!J49</f>
        <v>0</v>
      </c>
      <c r="P36" s="52"/>
      <c r="Q36" s="145">
        <f t="shared" si="1"/>
        <v>0</v>
      </c>
      <c r="R36" s="146"/>
      <c r="S36" s="38"/>
      <c r="T36" s="39"/>
      <c r="U36" s="39"/>
    </row>
    <row r="37" spans="1:21" ht="42" customHeight="1" x14ac:dyDescent="0.2">
      <c r="A37" s="5" t="str">
        <f t="shared" si="0"/>
        <v/>
      </c>
      <c r="B37" s="49">
        <f>'[1]VERİ GİRİŞİ'!A50</f>
        <v>0</v>
      </c>
      <c r="C37" s="142">
        <f>'[1]VERİ GİRİŞİ'!B50</f>
        <v>0</v>
      </c>
      <c r="D37" s="143"/>
      <c r="E37" s="143"/>
      <c r="F37" s="143"/>
      <c r="G37" s="143"/>
      <c r="H37" s="144"/>
      <c r="I37" s="142">
        <f>'[1]VERİ GİRİŞİ'!F50</f>
        <v>0</v>
      </c>
      <c r="J37" s="143"/>
      <c r="K37" s="143"/>
      <c r="L37" s="143"/>
      <c r="M37" s="144"/>
      <c r="N37" s="50">
        <f>'[1]VERİ GİRİŞİ'!K50</f>
        <v>0</v>
      </c>
      <c r="O37" s="51">
        <f>'[1]VERİ GİRİŞİ'!J50</f>
        <v>0</v>
      </c>
      <c r="P37" s="52"/>
      <c r="Q37" s="145">
        <f>ROUND(SUM(O37*P37),2)</f>
        <v>0</v>
      </c>
      <c r="R37" s="146"/>
      <c r="S37" s="38"/>
      <c r="T37" s="39"/>
      <c r="U37" s="39"/>
    </row>
    <row r="38" spans="1:21" ht="14.25" hidden="1" customHeight="1" x14ac:dyDescent="0.2">
      <c r="A38" s="5" t="str">
        <f t="shared" si="0"/>
        <v/>
      </c>
      <c r="B38" s="49">
        <f>'[1]VERİ GİRİŞİ'!A51</f>
        <v>0</v>
      </c>
      <c r="C38" s="142">
        <f>'[1]VERİ GİRİŞİ'!B51</f>
        <v>0</v>
      </c>
      <c r="D38" s="143"/>
      <c r="E38" s="143"/>
      <c r="F38" s="143"/>
      <c r="G38" s="143"/>
      <c r="H38" s="144"/>
      <c r="I38" s="142">
        <f>'[1]VERİ GİRİŞİ'!F51</f>
        <v>0</v>
      </c>
      <c r="J38" s="143"/>
      <c r="K38" s="143"/>
      <c r="L38" s="143"/>
      <c r="M38" s="144"/>
      <c r="N38" s="50">
        <f>'[1]VERİ GİRİŞİ'!K51</f>
        <v>0</v>
      </c>
      <c r="O38" s="51">
        <f>'[1]VERİ GİRİŞİ'!J51</f>
        <v>0</v>
      </c>
      <c r="P38" s="52"/>
      <c r="Q38" s="145">
        <f>ROUND(SUM(O38*P38),2)</f>
        <v>0</v>
      </c>
      <c r="R38" s="146"/>
      <c r="S38" s="38"/>
      <c r="T38" s="39"/>
      <c r="U38" s="39"/>
    </row>
    <row r="39" spans="1:21" ht="14.25" hidden="1" customHeight="1" x14ac:dyDescent="0.2">
      <c r="A39" s="5" t="str">
        <f t="shared" si="0"/>
        <v/>
      </c>
      <c r="B39" s="49">
        <f>'[1]VERİ GİRİŞİ'!A52</f>
        <v>0</v>
      </c>
      <c r="C39" s="142">
        <f>'[1]VERİ GİRİŞİ'!B52</f>
        <v>0</v>
      </c>
      <c r="D39" s="143"/>
      <c r="E39" s="143"/>
      <c r="F39" s="143"/>
      <c r="G39" s="143"/>
      <c r="H39" s="144"/>
      <c r="I39" s="142">
        <f>'[1]VERİ GİRİŞİ'!F52</f>
        <v>0</v>
      </c>
      <c r="J39" s="143"/>
      <c r="K39" s="143"/>
      <c r="L39" s="143"/>
      <c r="M39" s="144"/>
      <c r="N39" s="50">
        <f>'[1]VERİ GİRİŞİ'!K52</f>
        <v>0</v>
      </c>
      <c r="O39" s="51">
        <f>'[1]VERİ GİRİŞİ'!J52</f>
        <v>0</v>
      </c>
      <c r="P39" s="52"/>
      <c r="Q39" s="145">
        <f>ROUND(SUM(O39*P39),2)</f>
        <v>0</v>
      </c>
      <c r="R39" s="146"/>
      <c r="S39" s="38"/>
      <c r="T39" s="39"/>
      <c r="U39" s="39"/>
    </row>
    <row r="40" spans="1:21" ht="14.25" hidden="1" customHeight="1" x14ac:dyDescent="0.2">
      <c r="A40" s="5" t="str">
        <f t="shared" si="0"/>
        <v/>
      </c>
      <c r="B40" s="49">
        <f>'[1]VERİ GİRİŞİ'!A53</f>
        <v>0</v>
      </c>
      <c r="C40" s="142">
        <f>'[1]VERİ GİRİŞİ'!B53</f>
        <v>0</v>
      </c>
      <c r="D40" s="143"/>
      <c r="E40" s="143"/>
      <c r="F40" s="143"/>
      <c r="G40" s="143"/>
      <c r="H40" s="144"/>
      <c r="I40" s="142">
        <f>'[1]VERİ GİRİŞİ'!F53</f>
        <v>0</v>
      </c>
      <c r="J40" s="143"/>
      <c r="K40" s="143"/>
      <c r="L40" s="143"/>
      <c r="M40" s="144"/>
      <c r="N40" s="50">
        <f>'[1]VERİ GİRİŞİ'!K53</f>
        <v>0</v>
      </c>
      <c r="O40" s="51">
        <f>'[1]VERİ GİRİŞİ'!J53</f>
        <v>0</v>
      </c>
      <c r="P40" s="52"/>
      <c r="Q40" s="145">
        <f>ROUND(SUM(O40*P40),2)</f>
        <v>0</v>
      </c>
      <c r="R40" s="146"/>
      <c r="S40" s="38"/>
      <c r="T40" s="39"/>
      <c r="U40" s="39"/>
    </row>
    <row r="41" spans="1:21" ht="14.25" hidden="1" customHeight="1" x14ac:dyDescent="0.2">
      <c r="A41" s="5" t="str">
        <f t="shared" si="0"/>
        <v/>
      </c>
      <c r="B41" s="49">
        <f>'[1]VERİ GİRİŞİ'!A54</f>
        <v>0</v>
      </c>
      <c r="C41" s="142">
        <f>'[1]VERİ GİRİŞİ'!B54</f>
        <v>0</v>
      </c>
      <c r="D41" s="143"/>
      <c r="E41" s="143"/>
      <c r="F41" s="143"/>
      <c r="G41" s="143"/>
      <c r="H41" s="144"/>
      <c r="I41" s="142">
        <f>'[1]VERİ GİRİŞİ'!F54</f>
        <v>0</v>
      </c>
      <c r="J41" s="143"/>
      <c r="K41" s="143"/>
      <c r="L41" s="143"/>
      <c r="M41" s="144"/>
      <c r="N41" s="50">
        <f>'[1]VERİ GİRİŞİ'!K54</f>
        <v>0</v>
      </c>
      <c r="O41" s="51">
        <f>'[1]VERİ GİRİŞİ'!J54</f>
        <v>0</v>
      </c>
      <c r="P41" s="52"/>
      <c r="Q41" s="145">
        <f>ROUND(SUM(O41*P41),2)</f>
        <v>0</v>
      </c>
      <c r="R41" s="146"/>
      <c r="S41" s="38"/>
      <c r="T41" s="39"/>
      <c r="U41" s="39"/>
    </row>
    <row r="42" spans="1:21" ht="14.25" hidden="1" customHeight="1" x14ac:dyDescent="0.2">
      <c r="A42" s="5" t="str">
        <f t="shared" si="0"/>
        <v/>
      </c>
      <c r="B42" s="49">
        <f>'[1]VERİ GİRİŞİ'!A55</f>
        <v>0</v>
      </c>
      <c r="C42" s="142">
        <f>'[1]VERİ GİRİŞİ'!B55</f>
        <v>0</v>
      </c>
      <c r="D42" s="143"/>
      <c r="E42" s="143"/>
      <c r="F42" s="143"/>
      <c r="G42" s="143"/>
      <c r="H42" s="144"/>
      <c r="I42" s="142">
        <f>'[1]VERİ GİRİŞİ'!F55</f>
        <v>0</v>
      </c>
      <c r="J42" s="143"/>
      <c r="K42" s="143"/>
      <c r="L42" s="143"/>
      <c r="M42" s="144"/>
      <c r="N42" s="50">
        <f>'[1]VERİ GİRİŞİ'!K55</f>
        <v>0</v>
      </c>
      <c r="O42" s="51">
        <f>'[1]VERİ GİRİŞİ'!J55</f>
        <v>0</v>
      </c>
      <c r="P42" s="52"/>
      <c r="Q42" s="145">
        <f t="shared" ref="Q42:Q92" si="2">ROUND(SUM(O42*P42),2)</f>
        <v>0</v>
      </c>
      <c r="R42" s="146"/>
      <c r="S42" s="38"/>
      <c r="T42" s="39"/>
      <c r="U42" s="39"/>
    </row>
    <row r="43" spans="1:21" ht="14.25" hidden="1" customHeight="1" x14ac:dyDescent="0.2">
      <c r="A43" s="5" t="str">
        <f t="shared" si="0"/>
        <v/>
      </c>
      <c r="B43" s="49">
        <f>'[1]VERİ GİRİŞİ'!A56</f>
        <v>0</v>
      </c>
      <c r="C43" s="142">
        <f>'[1]VERİ GİRİŞİ'!B56</f>
        <v>0</v>
      </c>
      <c r="D43" s="143"/>
      <c r="E43" s="143"/>
      <c r="F43" s="143"/>
      <c r="G43" s="143"/>
      <c r="H43" s="144"/>
      <c r="I43" s="142">
        <f>'[1]VERİ GİRİŞİ'!F56</f>
        <v>0</v>
      </c>
      <c r="J43" s="143"/>
      <c r="K43" s="143"/>
      <c r="L43" s="143"/>
      <c r="M43" s="144"/>
      <c r="N43" s="50">
        <f>'[1]VERİ GİRİŞİ'!K56</f>
        <v>0</v>
      </c>
      <c r="O43" s="51">
        <f>'[1]VERİ GİRİŞİ'!J56</f>
        <v>0</v>
      </c>
      <c r="P43" s="52"/>
      <c r="Q43" s="145">
        <f t="shared" si="2"/>
        <v>0</v>
      </c>
      <c r="R43" s="146"/>
      <c r="S43" s="38"/>
      <c r="T43" s="39"/>
      <c r="U43" s="39"/>
    </row>
    <row r="44" spans="1:21" ht="14.25" hidden="1" customHeight="1" x14ac:dyDescent="0.2">
      <c r="A44" s="5" t="str">
        <f t="shared" si="0"/>
        <v/>
      </c>
      <c r="B44" s="49">
        <f>'[1]VERİ GİRİŞİ'!A57</f>
        <v>0</v>
      </c>
      <c r="C44" s="142">
        <f>'[1]VERİ GİRİŞİ'!B57</f>
        <v>0</v>
      </c>
      <c r="D44" s="143"/>
      <c r="E44" s="143"/>
      <c r="F44" s="143"/>
      <c r="G44" s="143"/>
      <c r="H44" s="144"/>
      <c r="I44" s="142">
        <f>'[1]VERİ GİRİŞİ'!F57</f>
        <v>0</v>
      </c>
      <c r="J44" s="143"/>
      <c r="K44" s="143"/>
      <c r="L44" s="143"/>
      <c r="M44" s="144"/>
      <c r="N44" s="50">
        <f>'[1]VERİ GİRİŞİ'!K57</f>
        <v>0</v>
      </c>
      <c r="O44" s="51">
        <f>'[1]VERİ GİRİŞİ'!J57</f>
        <v>0</v>
      </c>
      <c r="P44" s="52"/>
      <c r="Q44" s="145">
        <f t="shared" si="2"/>
        <v>0</v>
      </c>
      <c r="R44" s="146"/>
      <c r="S44" s="38"/>
      <c r="T44" s="39"/>
      <c r="U44" s="39"/>
    </row>
    <row r="45" spans="1:21" ht="14.25" hidden="1" customHeight="1" x14ac:dyDescent="0.2">
      <c r="A45" s="5" t="str">
        <f t="shared" si="0"/>
        <v/>
      </c>
      <c r="B45" s="49">
        <f>'[1]VERİ GİRİŞİ'!A58</f>
        <v>0</v>
      </c>
      <c r="C45" s="142">
        <f>'[1]VERİ GİRİŞİ'!B58</f>
        <v>0</v>
      </c>
      <c r="D45" s="143"/>
      <c r="E45" s="143"/>
      <c r="F45" s="143"/>
      <c r="G45" s="143"/>
      <c r="H45" s="144"/>
      <c r="I45" s="142">
        <f>'[1]VERİ GİRİŞİ'!F58</f>
        <v>0</v>
      </c>
      <c r="J45" s="143"/>
      <c r="K45" s="143"/>
      <c r="L45" s="143"/>
      <c r="M45" s="144"/>
      <c r="N45" s="50">
        <f>'[1]VERİ GİRİŞİ'!K58</f>
        <v>0</v>
      </c>
      <c r="O45" s="51">
        <f>'[1]VERİ GİRİŞİ'!J58</f>
        <v>0</v>
      </c>
      <c r="P45" s="52"/>
      <c r="Q45" s="145">
        <f t="shared" si="2"/>
        <v>0</v>
      </c>
      <c r="R45" s="146"/>
      <c r="S45" s="38"/>
      <c r="T45" s="39"/>
      <c r="U45" s="39"/>
    </row>
    <row r="46" spans="1:21" ht="14.25" hidden="1" customHeight="1" x14ac:dyDescent="0.2">
      <c r="A46" s="5" t="str">
        <f t="shared" si="0"/>
        <v/>
      </c>
      <c r="B46" s="49">
        <f>'[1]VERİ GİRİŞİ'!A59</f>
        <v>0</v>
      </c>
      <c r="C46" s="142">
        <f>'[1]VERİ GİRİŞİ'!B59</f>
        <v>0</v>
      </c>
      <c r="D46" s="143"/>
      <c r="E46" s="143"/>
      <c r="F46" s="143"/>
      <c r="G46" s="143"/>
      <c r="H46" s="144"/>
      <c r="I46" s="142">
        <f>'[1]VERİ GİRİŞİ'!F59</f>
        <v>0</v>
      </c>
      <c r="J46" s="143"/>
      <c r="K46" s="143"/>
      <c r="L46" s="143"/>
      <c r="M46" s="144"/>
      <c r="N46" s="50">
        <f>'[1]VERİ GİRİŞİ'!K59</f>
        <v>0</v>
      </c>
      <c r="O46" s="51">
        <f>'[1]VERİ GİRİŞİ'!J59</f>
        <v>0</v>
      </c>
      <c r="P46" s="52"/>
      <c r="Q46" s="145">
        <f t="shared" si="2"/>
        <v>0</v>
      </c>
      <c r="R46" s="146"/>
      <c r="S46" s="38"/>
      <c r="T46" s="39"/>
      <c r="U46" s="39"/>
    </row>
    <row r="47" spans="1:21" ht="14.25" hidden="1" customHeight="1" x14ac:dyDescent="0.2">
      <c r="A47" s="5" t="str">
        <f t="shared" si="0"/>
        <v/>
      </c>
      <c r="B47" s="49">
        <f>'[1]VERİ GİRİŞİ'!A60</f>
        <v>0</v>
      </c>
      <c r="C47" s="142">
        <f>'[1]VERİ GİRİŞİ'!B60</f>
        <v>0</v>
      </c>
      <c r="D47" s="143"/>
      <c r="E47" s="143"/>
      <c r="F47" s="143"/>
      <c r="G47" s="143"/>
      <c r="H47" s="144"/>
      <c r="I47" s="142">
        <f>'[1]VERİ GİRİŞİ'!F60</f>
        <v>0</v>
      </c>
      <c r="J47" s="143"/>
      <c r="K47" s="143"/>
      <c r="L47" s="143"/>
      <c r="M47" s="144"/>
      <c r="N47" s="50">
        <f>'[1]VERİ GİRİŞİ'!K60</f>
        <v>0</v>
      </c>
      <c r="O47" s="51">
        <f>'[1]VERİ GİRİŞİ'!J60</f>
        <v>0</v>
      </c>
      <c r="P47" s="52"/>
      <c r="Q47" s="145">
        <f t="shared" si="2"/>
        <v>0</v>
      </c>
      <c r="R47" s="146"/>
      <c r="S47" s="38"/>
      <c r="T47" s="39"/>
      <c r="U47" s="39"/>
    </row>
    <row r="48" spans="1:21" ht="14.25" hidden="1" customHeight="1" x14ac:dyDescent="0.2">
      <c r="A48" s="5" t="str">
        <f t="shared" si="0"/>
        <v/>
      </c>
      <c r="B48" s="49">
        <f>'[1]VERİ GİRİŞİ'!A61</f>
        <v>0</v>
      </c>
      <c r="C48" s="142">
        <f>'[1]VERİ GİRİŞİ'!B61</f>
        <v>0</v>
      </c>
      <c r="D48" s="143"/>
      <c r="E48" s="143"/>
      <c r="F48" s="143"/>
      <c r="G48" s="143"/>
      <c r="H48" s="144"/>
      <c r="I48" s="142">
        <f>'[1]VERİ GİRİŞİ'!F61</f>
        <v>0</v>
      </c>
      <c r="J48" s="143"/>
      <c r="K48" s="143"/>
      <c r="L48" s="143"/>
      <c r="M48" s="144"/>
      <c r="N48" s="50">
        <f>'[1]VERİ GİRİŞİ'!K61</f>
        <v>0</v>
      </c>
      <c r="O48" s="51">
        <f>'[1]VERİ GİRİŞİ'!J61</f>
        <v>0</v>
      </c>
      <c r="P48" s="52"/>
      <c r="Q48" s="145">
        <f t="shared" si="2"/>
        <v>0</v>
      </c>
      <c r="R48" s="146"/>
      <c r="S48" s="38"/>
      <c r="T48" s="39"/>
      <c r="U48" s="39"/>
    </row>
    <row r="49" spans="1:21" ht="14.25" hidden="1" customHeight="1" x14ac:dyDescent="0.2">
      <c r="A49" s="5" t="str">
        <f t="shared" si="0"/>
        <v/>
      </c>
      <c r="B49" s="49">
        <f>'[1]VERİ GİRİŞİ'!A62</f>
        <v>0</v>
      </c>
      <c r="C49" s="142">
        <f>'[1]VERİ GİRİŞİ'!B62</f>
        <v>0</v>
      </c>
      <c r="D49" s="143"/>
      <c r="E49" s="143"/>
      <c r="F49" s="143"/>
      <c r="G49" s="143"/>
      <c r="H49" s="144"/>
      <c r="I49" s="142">
        <f>'[1]VERİ GİRİŞİ'!F62</f>
        <v>0</v>
      </c>
      <c r="J49" s="143"/>
      <c r="K49" s="143"/>
      <c r="L49" s="143"/>
      <c r="M49" s="144"/>
      <c r="N49" s="50">
        <f>'[1]VERİ GİRİŞİ'!K62</f>
        <v>0</v>
      </c>
      <c r="O49" s="51">
        <f>'[1]VERİ GİRİŞİ'!J62</f>
        <v>0</v>
      </c>
      <c r="P49" s="52"/>
      <c r="Q49" s="145">
        <f t="shared" si="2"/>
        <v>0</v>
      </c>
      <c r="R49" s="146"/>
      <c r="S49" s="38"/>
      <c r="T49" s="39"/>
      <c r="U49" s="39"/>
    </row>
    <row r="50" spans="1:21" ht="14.25" hidden="1" customHeight="1" x14ac:dyDescent="0.2">
      <c r="A50" s="5" t="str">
        <f t="shared" si="0"/>
        <v/>
      </c>
      <c r="B50" s="49">
        <f>'[1]VERİ GİRİŞİ'!A63</f>
        <v>0</v>
      </c>
      <c r="C50" s="142">
        <f>'[1]VERİ GİRİŞİ'!B63</f>
        <v>0</v>
      </c>
      <c r="D50" s="143"/>
      <c r="E50" s="143"/>
      <c r="F50" s="143"/>
      <c r="G50" s="143"/>
      <c r="H50" s="144"/>
      <c r="I50" s="142">
        <f>'[1]VERİ GİRİŞİ'!F63</f>
        <v>0</v>
      </c>
      <c r="J50" s="143"/>
      <c r="K50" s="143"/>
      <c r="L50" s="143"/>
      <c r="M50" s="144"/>
      <c r="N50" s="50">
        <f>'[1]VERİ GİRİŞİ'!K63</f>
        <v>0</v>
      </c>
      <c r="O50" s="51">
        <f>'[1]VERİ GİRİŞİ'!J63</f>
        <v>0</v>
      </c>
      <c r="P50" s="52"/>
      <c r="Q50" s="145">
        <f t="shared" si="2"/>
        <v>0</v>
      </c>
      <c r="R50" s="146"/>
      <c r="S50" s="38"/>
      <c r="T50" s="39"/>
      <c r="U50" s="39"/>
    </row>
    <row r="51" spans="1:21" ht="14.25" hidden="1" customHeight="1" x14ac:dyDescent="0.2">
      <c r="A51" s="5" t="str">
        <f t="shared" si="0"/>
        <v/>
      </c>
      <c r="B51" s="49">
        <f>'[1]VERİ GİRİŞİ'!A64</f>
        <v>0</v>
      </c>
      <c r="C51" s="142">
        <f>'[1]VERİ GİRİŞİ'!B64</f>
        <v>0</v>
      </c>
      <c r="D51" s="143"/>
      <c r="E51" s="143"/>
      <c r="F51" s="143"/>
      <c r="G51" s="143"/>
      <c r="H51" s="144"/>
      <c r="I51" s="142">
        <f>'[1]VERİ GİRİŞİ'!F64</f>
        <v>0</v>
      </c>
      <c r="J51" s="143"/>
      <c r="K51" s="143"/>
      <c r="L51" s="143"/>
      <c r="M51" s="144"/>
      <c r="N51" s="50">
        <f>'[1]VERİ GİRİŞİ'!K64</f>
        <v>0</v>
      </c>
      <c r="O51" s="51">
        <f>'[1]VERİ GİRİŞİ'!J64</f>
        <v>0</v>
      </c>
      <c r="P51" s="52"/>
      <c r="Q51" s="145">
        <f t="shared" si="2"/>
        <v>0</v>
      </c>
      <c r="R51" s="146"/>
      <c r="S51" s="38"/>
      <c r="T51" s="39"/>
      <c r="U51" s="39"/>
    </row>
    <row r="52" spans="1:21" ht="14.25" hidden="1" customHeight="1" x14ac:dyDescent="0.2">
      <c r="A52" s="5" t="str">
        <f t="shared" si="0"/>
        <v/>
      </c>
      <c r="B52" s="49">
        <f>'[1]VERİ GİRİŞİ'!A65</f>
        <v>0</v>
      </c>
      <c r="C52" s="142">
        <f>'[1]VERİ GİRİŞİ'!B65</f>
        <v>0</v>
      </c>
      <c r="D52" s="143"/>
      <c r="E52" s="143"/>
      <c r="F52" s="143"/>
      <c r="G52" s="143"/>
      <c r="H52" s="144"/>
      <c r="I52" s="142">
        <f>'[1]VERİ GİRİŞİ'!F65</f>
        <v>0</v>
      </c>
      <c r="J52" s="143"/>
      <c r="K52" s="143"/>
      <c r="L52" s="143"/>
      <c r="M52" s="144"/>
      <c r="N52" s="50">
        <f>'[1]VERİ GİRİŞİ'!K65</f>
        <v>0</v>
      </c>
      <c r="O52" s="51">
        <f>'[1]VERİ GİRİŞİ'!J65</f>
        <v>0</v>
      </c>
      <c r="P52" s="52"/>
      <c r="Q52" s="145">
        <f t="shared" si="2"/>
        <v>0</v>
      </c>
      <c r="R52" s="146"/>
      <c r="S52" s="38"/>
      <c r="T52" s="39"/>
      <c r="U52" s="39"/>
    </row>
    <row r="53" spans="1:21" ht="14.25" hidden="1" customHeight="1" x14ac:dyDescent="0.2">
      <c r="A53" s="5" t="str">
        <f t="shared" si="0"/>
        <v/>
      </c>
      <c r="B53" s="49">
        <f>'[1]VERİ GİRİŞİ'!A66</f>
        <v>0</v>
      </c>
      <c r="C53" s="142">
        <f>'[1]VERİ GİRİŞİ'!B66</f>
        <v>0</v>
      </c>
      <c r="D53" s="143"/>
      <c r="E53" s="143"/>
      <c r="F53" s="143"/>
      <c r="G53" s="143"/>
      <c r="H53" s="144"/>
      <c r="I53" s="142">
        <f>'[1]VERİ GİRİŞİ'!F66</f>
        <v>0</v>
      </c>
      <c r="J53" s="143"/>
      <c r="K53" s="143"/>
      <c r="L53" s="143"/>
      <c r="M53" s="144"/>
      <c r="N53" s="50">
        <f>'[1]VERİ GİRİŞİ'!K66</f>
        <v>0</v>
      </c>
      <c r="O53" s="51">
        <f>'[1]VERİ GİRİŞİ'!J66</f>
        <v>0</v>
      </c>
      <c r="P53" s="52"/>
      <c r="Q53" s="145">
        <f t="shared" si="2"/>
        <v>0</v>
      </c>
      <c r="R53" s="146"/>
      <c r="S53" s="38"/>
      <c r="T53" s="39"/>
      <c r="U53" s="39"/>
    </row>
    <row r="54" spans="1:21" ht="14.25" hidden="1" customHeight="1" x14ac:dyDescent="0.2">
      <c r="A54" s="5" t="str">
        <f t="shared" si="0"/>
        <v/>
      </c>
      <c r="B54" s="49">
        <f>'[1]VERİ GİRİŞİ'!A67</f>
        <v>0</v>
      </c>
      <c r="C54" s="142">
        <f>'[1]VERİ GİRİŞİ'!B67</f>
        <v>0</v>
      </c>
      <c r="D54" s="143"/>
      <c r="E54" s="143"/>
      <c r="F54" s="143"/>
      <c r="G54" s="143"/>
      <c r="H54" s="144"/>
      <c r="I54" s="142">
        <f>'[1]VERİ GİRİŞİ'!F67</f>
        <v>0</v>
      </c>
      <c r="J54" s="143"/>
      <c r="K54" s="143"/>
      <c r="L54" s="143"/>
      <c r="M54" s="144"/>
      <c r="N54" s="50">
        <f>'[1]VERİ GİRİŞİ'!K67</f>
        <v>0</v>
      </c>
      <c r="O54" s="51">
        <f>'[1]VERİ GİRİŞİ'!J67</f>
        <v>0</v>
      </c>
      <c r="P54" s="52"/>
      <c r="Q54" s="145">
        <f t="shared" si="2"/>
        <v>0</v>
      </c>
      <c r="R54" s="146"/>
      <c r="S54" s="38"/>
      <c r="T54" s="39"/>
      <c r="U54" s="39"/>
    </row>
    <row r="55" spans="1:21" ht="14.25" hidden="1" customHeight="1" x14ac:dyDescent="0.2">
      <c r="A55" s="5" t="str">
        <f t="shared" si="0"/>
        <v/>
      </c>
      <c r="B55" s="49">
        <f>'[1]VERİ GİRİŞİ'!A68</f>
        <v>0</v>
      </c>
      <c r="C55" s="142">
        <f>'[1]VERİ GİRİŞİ'!B68</f>
        <v>0</v>
      </c>
      <c r="D55" s="143"/>
      <c r="E55" s="143"/>
      <c r="F55" s="143"/>
      <c r="G55" s="143"/>
      <c r="H55" s="144"/>
      <c r="I55" s="142">
        <f>'[1]VERİ GİRİŞİ'!F68</f>
        <v>0</v>
      </c>
      <c r="J55" s="143"/>
      <c r="K55" s="143"/>
      <c r="L55" s="143"/>
      <c r="M55" s="144"/>
      <c r="N55" s="50">
        <f>'[1]VERİ GİRİŞİ'!K68</f>
        <v>0</v>
      </c>
      <c r="O55" s="51">
        <f>'[1]VERİ GİRİŞİ'!J68</f>
        <v>0</v>
      </c>
      <c r="P55" s="52"/>
      <c r="Q55" s="145">
        <f t="shared" si="2"/>
        <v>0</v>
      </c>
      <c r="R55" s="146"/>
      <c r="S55" s="38"/>
      <c r="T55" s="39"/>
      <c r="U55" s="39"/>
    </row>
    <row r="56" spans="1:21" ht="14.25" hidden="1" customHeight="1" x14ac:dyDescent="0.2">
      <c r="A56" s="5" t="str">
        <f t="shared" si="0"/>
        <v/>
      </c>
      <c r="B56" s="49">
        <f>'[1]VERİ GİRİŞİ'!A69</f>
        <v>0</v>
      </c>
      <c r="C56" s="142">
        <f>'[1]VERİ GİRİŞİ'!B69</f>
        <v>0</v>
      </c>
      <c r="D56" s="143"/>
      <c r="E56" s="143"/>
      <c r="F56" s="143"/>
      <c r="G56" s="143"/>
      <c r="H56" s="144"/>
      <c r="I56" s="142">
        <f>'[1]VERİ GİRİŞİ'!F69</f>
        <v>0</v>
      </c>
      <c r="J56" s="143"/>
      <c r="K56" s="143"/>
      <c r="L56" s="143"/>
      <c r="M56" s="144"/>
      <c r="N56" s="50">
        <f>'[1]VERİ GİRİŞİ'!K69</f>
        <v>0</v>
      </c>
      <c r="O56" s="51">
        <f>'[1]VERİ GİRİŞİ'!J69</f>
        <v>0</v>
      </c>
      <c r="P56" s="52"/>
      <c r="Q56" s="145">
        <f t="shared" si="2"/>
        <v>0</v>
      </c>
      <c r="R56" s="146"/>
      <c r="S56" s="38"/>
      <c r="T56" s="39"/>
      <c r="U56" s="39"/>
    </row>
    <row r="57" spans="1:21" ht="14.25" hidden="1" customHeight="1" x14ac:dyDescent="0.2">
      <c r="A57" s="5" t="str">
        <f t="shared" si="0"/>
        <v/>
      </c>
      <c r="B57" s="49">
        <f>'[1]VERİ GİRİŞİ'!A70</f>
        <v>0</v>
      </c>
      <c r="C57" s="142">
        <f>'[1]VERİ GİRİŞİ'!B70</f>
        <v>0</v>
      </c>
      <c r="D57" s="143"/>
      <c r="E57" s="143"/>
      <c r="F57" s="143"/>
      <c r="G57" s="143"/>
      <c r="H57" s="144"/>
      <c r="I57" s="142">
        <f>'[1]VERİ GİRİŞİ'!F70</f>
        <v>0</v>
      </c>
      <c r="J57" s="143"/>
      <c r="K57" s="143"/>
      <c r="L57" s="143"/>
      <c r="M57" s="144"/>
      <c r="N57" s="50">
        <f>'[1]VERİ GİRİŞİ'!K70</f>
        <v>0</v>
      </c>
      <c r="O57" s="51">
        <f>'[1]VERİ GİRİŞİ'!J70</f>
        <v>0</v>
      </c>
      <c r="P57" s="52"/>
      <c r="Q57" s="145">
        <f t="shared" si="2"/>
        <v>0</v>
      </c>
      <c r="R57" s="146"/>
      <c r="S57" s="38"/>
      <c r="T57" s="39"/>
      <c r="U57" s="39"/>
    </row>
    <row r="58" spans="1:21" ht="14.25" hidden="1" customHeight="1" x14ac:dyDescent="0.2">
      <c r="A58" s="5" t="str">
        <f t="shared" si="0"/>
        <v/>
      </c>
      <c r="B58" s="49">
        <f>'[1]VERİ GİRİŞİ'!A71</f>
        <v>0</v>
      </c>
      <c r="C58" s="142">
        <f>'[1]VERİ GİRİŞİ'!B71</f>
        <v>0</v>
      </c>
      <c r="D58" s="143"/>
      <c r="E58" s="143"/>
      <c r="F58" s="143"/>
      <c r="G58" s="143"/>
      <c r="H58" s="144"/>
      <c r="I58" s="142">
        <f>'[1]VERİ GİRİŞİ'!F71</f>
        <v>0</v>
      </c>
      <c r="J58" s="143"/>
      <c r="K58" s="143"/>
      <c r="L58" s="143"/>
      <c r="M58" s="144"/>
      <c r="N58" s="50">
        <f>'[1]VERİ GİRİŞİ'!K71</f>
        <v>0</v>
      </c>
      <c r="O58" s="51">
        <f>'[1]VERİ GİRİŞİ'!J71</f>
        <v>0</v>
      </c>
      <c r="P58" s="52"/>
      <c r="Q58" s="145">
        <f t="shared" si="2"/>
        <v>0</v>
      </c>
      <c r="R58" s="146"/>
      <c r="S58" s="38"/>
      <c r="T58" s="39"/>
      <c r="U58" s="39"/>
    </row>
    <row r="59" spans="1:21" ht="14.25" hidden="1" customHeight="1" x14ac:dyDescent="0.2">
      <c r="A59" s="5" t="str">
        <f t="shared" si="0"/>
        <v/>
      </c>
      <c r="B59" s="49">
        <f>'[1]VERİ GİRİŞİ'!A72</f>
        <v>0</v>
      </c>
      <c r="C59" s="142">
        <f>'[1]VERİ GİRİŞİ'!B72</f>
        <v>0</v>
      </c>
      <c r="D59" s="143"/>
      <c r="E59" s="143"/>
      <c r="F59" s="143"/>
      <c r="G59" s="143"/>
      <c r="H59" s="144"/>
      <c r="I59" s="142">
        <f>'[1]VERİ GİRİŞİ'!F72</f>
        <v>0</v>
      </c>
      <c r="J59" s="143"/>
      <c r="K59" s="143"/>
      <c r="L59" s="143"/>
      <c r="M59" s="144"/>
      <c r="N59" s="50">
        <f>'[1]VERİ GİRİŞİ'!K72</f>
        <v>0</v>
      </c>
      <c r="O59" s="51">
        <f>'[1]VERİ GİRİŞİ'!J72</f>
        <v>0</v>
      </c>
      <c r="P59" s="52"/>
      <c r="Q59" s="145">
        <f t="shared" si="2"/>
        <v>0</v>
      </c>
      <c r="R59" s="146"/>
      <c r="S59" s="38"/>
      <c r="T59" s="39"/>
      <c r="U59" s="39"/>
    </row>
    <row r="60" spans="1:21" ht="14.25" hidden="1" customHeight="1" x14ac:dyDescent="0.2">
      <c r="A60" s="5" t="str">
        <f t="shared" si="0"/>
        <v/>
      </c>
      <c r="B60" s="49">
        <f>'[1]VERİ GİRİŞİ'!A73</f>
        <v>0</v>
      </c>
      <c r="C60" s="142">
        <f>'[1]VERİ GİRİŞİ'!B73</f>
        <v>0</v>
      </c>
      <c r="D60" s="143"/>
      <c r="E60" s="143"/>
      <c r="F60" s="143"/>
      <c r="G60" s="143"/>
      <c r="H60" s="144"/>
      <c r="I60" s="142">
        <f>'[1]VERİ GİRİŞİ'!F73</f>
        <v>0</v>
      </c>
      <c r="J60" s="143"/>
      <c r="K60" s="143"/>
      <c r="L60" s="143"/>
      <c r="M60" s="144"/>
      <c r="N60" s="50">
        <f>'[1]VERİ GİRİŞİ'!K73</f>
        <v>0</v>
      </c>
      <c r="O60" s="51">
        <f>'[1]VERİ GİRİŞİ'!J73</f>
        <v>0</v>
      </c>
      <c r="P60" s="52"/>
      <c r="Q60" s="145">
        <f t="shared" si="2"/>
        <v>0</v>
      </c>
      <c r="R60" s="146"/>
      <c r="S60" s="38"/>
      <c r="T60" s="39"/>
      <c r="U60" s="39"/>
    </row>
    <row r="61" spans="1:21" ht="14.25" hidden="1" customHeight="1" x14ac:dyDescent="0.2">
      <c r="A61" s="5" t="str">
        <f t="shared" si="0"/>
        <v/>
      </c>
      <c r="B61" s="49">
        <f>'[1]VERİ GİRİŞİ'!A74</f>
        <v>0</v>
      </c>
      <c r="C61" s="142">
        <f>'[1]VERİ GİRİŞİ'!B74</f>
        <v>0</v>
      </c>
      <c r="D61" s="143"/>
      <c r="E61" s="143"/>
      <c r="F61" s="143"/>
      <c r="G61" s="143"/>
      <c r="H61" s="144"/>
      <c r="I61" s="142">
        <f>'[1]VERİ GİRİŞİ'!F74</f>
        <v>0</v>
      </c>
      <c r="J61" s="143"/>
      <c r="K61" s="143"/>
      <c r="L61" s="143"/>
      <c r="M61" s="144"/>
      <c r="N61" s="50">
        <f>'[1]VERİ GİRİŞİ'!K74</f>
        <v>0</v>
      </c>
      <c r="O61" s="51">
        <f>'[1]VERİ GİRİŞİ'!J74</f>
        <v>0</v>
      </c>
      <c r="P61" s="52"/>
      <c r="Q61" s="145">
        <f t="shared" si="2"/>
        <v>0</v>
      </c>
      <c r="R61" s="146"/>
      <c r="S61" s="38"/>
      <c r="T61" s="39"/>
      <c r="U61" s="39"/>
    </row>
    <row r="62" spans="1:21" ht="14.25" hidden="1" customHeight="1" x14ac:dyDescent="0.2">
      <c r="A62" s="5" t="str">
        <f t="shared" si="0"/>
        <v/>
      </c>
      <c r="B62" s="49">
        <f>'[1]VERİ GİRİŞİ'!A75</f>
        <v>0</v>
      </c>
      <c r="C62" s="142">
        <f>'[1]VERİ GİRİŞİ'!B75</f>
        <v>0</v>
      </c>
      <c r="D62" s="143"/>
      <c r="E62" s="143"/>
      <c r="F62" s="143"/>
      <c r="G62" s="143"/>
      <c r="H62" s="144"/>
      <c r="I62" s="142">
        <f>'[1]VERİ GİRİŞİ'!F75</f>
        <v>0</v>
      </c>
      <c r="J62" s="143"/>
      <c r="K62" s="143"/>
      <c r="L62" s="143"/>
      <c r="M62" s="144"/>
      <c r="N62" s="50">
        <f>'[1]VERİ GİRİŞİ'!K75</f>
        <v>0</v>
      </c>
      <c r="O62" s="51">
        <f>'[1]VERİ GİRİŞİ'!J75</f>
        <v>0</v>
      </c>
      <c r="P62" s="52"/>
      <c r="Q62" s="145">
        <f t="shared" si="2"/>
        <v>0</v>
      </c>
      <c r="R62" s="146"/>
      <c r="S62" s="38"/>
      <c r="T62" s="39"/>
      <c r="U62" s="39"/>
    </row>
    <row r="63" spans="1:21" ht="14.25" hidden="1" customHeight="1" x14ac:dyDescent="0.2">
      <c r="A63" s="5" t="str">
        <f t="shared" si="0"/>
        <v/>
      </c>
      <c r="B63" s="49">
        <f>'[1]VERİ GİRİŞİ'!A76</f>
        <v>0</v>
      </c>
      <c r="C63" s="142">
        <f>'[1]VERİ GİRİŞİ'!B76</f>
        <v>0</v>
      </c>
      <c r="D63" s="143"/>
      <c r="E63" s="143"/>
      <c r="F63" s="143"/>
      <c r="G63" s="143"/>
      <c r="H63" s="144"/>
      <c r="I63" s="142">
        <f>'[1]VERİ GİRİŞİ'!F76</f>
        <v>0</v>
      </c>
      <c r="J63" s="143"/>
      <c r="K63" s="143"/>
      <c r="L63" s="143"/>
      <c r="M63" s="144"/>
      <c r="N63" s="50">
        <f>'[1]VERİ GİRİŞİ'!K76</f>
        <v>0</v>
      </c>
      <c r="O63" s="51">
        <f>'[1]VERİ GİRİŞİ'!J76</f>
        <v>0</v>
      </c>
      <c r="P63" s="52"/>
      <c r="Q63" s="145">
        <f t="shared" si="2"/>
        <v>0</v>
      </c>
      <c r="R63" s="146"/>
      <c r="S63" s="38"/>
      <c r="T63" s="39"/>
      <c r="U63" s="39"/>
    </row>
    <row r="64" spans="1:21" ht="14.25" hidden="1" customHeight="1" x14ac:dyDescent="0.2">
      <c r="A64" s="5" t="str">
        <f t="shared" si="0"/>
        <v/>
      </c>
      <c r="B64" s="49">
        <f>'[1]VERİ GİRİŞİ'!A77</f>
        <v>0</v>
      </c>
      <c r="C64" s="142">
        <f>'[1]VERİ GİRİŞİ'!B77</f>
        <v>0</v>
      </c>
      <c r="D64" s="143"/>
      <c r="E64" s="143"/>
      <c r="F64" s="143"/>
      <c r="G64" s="143"/>
      <c r="H64" s="144"/>
      <c r="I64" s="142">
        <f>'[1]VERİ GİRİŞİ'!F77</f>
        <v>0</v>
      </c>
      <c r="J64" s="143"/>
      <c r="K64" s="143"/>
      <c r="L64" s="143"/>
      <c r="M64" s="144"/>
      <c r="N64" s="50">
        <f>'[1]VERİ GİRİŞİ'!K77</f>
        <v>0</v>
      </c>
      <c r="O64" s="51">
        <f>'[1]VERİ GİRİŞİ'!J77</f>
        <v>0</v>
      </c>
      <c r="P64" s="52"/>
      <c r="Q64" s="145">
        <f t="shared" si="2"/>
        <v>0</v>
      </c>
      <c r="R64" s="146"/>
      <c r="S64" s="38"/>
      <c r="T64" s="39"/>
      <c r="U64" s="39"/>
    </row>
    <row r="65" spans="1:21" ht="14.25" hidden="1" customHeight="1" x14ac:dyDescent="0.2">
      <c r="A65" s="5" t="str">
        <f t="shared" si="0"/>
        <v/>
      </c>
      <c r="B65" s="49">
        <f>'[1]VERİ GİRİŞİ'!A78</f>
        <v>0</v>
      </c>
      <c r="C65" s="142">
        <f>'[1]VERİ GİRİŞİ'!B78</f>
        <v>0</v>
      </c>
      <c r="D65" s="143"/>
      <c r="E65" s="143"/>
      <c r="F65" s="143"/>
      <c r="G65" s="143"/>
      <c r="H65" s="144"/>
      <c r="I65" s="142">
        <f>'[1]VERİ GİRİŞİ'!F78</f>
        <v>0</v>
      </c>
      <c r="J65" s="143"/>
      <c r="K65" s="143"/>
      <c r="L65" s="143"/>
      <c r="M65" s="144"/>
      <c r="N65" s="50">
        <f>'[1]VERİ GİRİŞİ'!K78</f>
        <v>0</v>
      </c>
      <c r="O65" s="51">
        <f>'[1]VERİ GİRİŞİ'!J78</f>
        <v>0</v>
      </c>
      <c r="P65" s="52"/>
      <c r="Q65" s="145">
        <f t="shared" si="2"/>
        <v>0</v>
      </c>
      <c r="R65" s="146"/>
      <c r="S65" s="38"/>
      <c r="T65" s="39"/>
      <c r="U65" s="39"/>
    </row>
    <row r="66" spans="1:21" ht="14.25" hidden="1" customHeight="1" x14ac:dyDescent="0.2">
      <c r="A66" s="5" t="str">
        <f t="shared" si="0"/>
        <v/>
      </c>
      <c r="B66" s="49">
        <f>'[1]VERİ GİRİŞİ'!A79</f>
        <v>0</v>
      </c>
      <c r="C66" s="142">
        <f>'[1]VERİ GİRİŞİ'!B79</f>
        <v>0</v>
      </c>
      <c r="D66" s="143"/>
      <c r="E66" s="143"/>
      <c r="F66" s="143"/>
      <c r="G66" s="143"/>
      <c r="H66" s="144"/>
      <c r="I66" s="142">
        <f>'[1]VERİ GİRİŞİ'!F79</f>
        <v>0</v>
      </c>
      <c r="J66" s="143"/>
      <c r="K66" s="143"/>
      <c r="L66" s="143"/>
      <c r="M66" s="144"/>
      <c r="N66" s="50">
        <f>'[1]VERİ GİRİŞİ'!K79</f>
        <v>0</v>
      </c>
      <c r="O66" s="51">
        <f>'[1]VERİ GİRİŞİ'!J79</f>
        <v>0</v>
      </c>
      <c r="P66" s="52"/>
      <c r="Q66" s="145">
        <f t="shared" si="2"/>
        <v>0</v>
      </c>
      <c r="R66" s="146"/>
      <c r="S66" s="38"/>
      <c r="T66" s="39"/>
      <c r="U66" s="39"/>
    </row>
    <row r="67" spans="1:21" ht="14.25" hidden="1" customHeight="1" x14ac:dyDescent="0.2">
      <c r="A67" s="5" t="str">
        <f t="shared" si="0"/>
        <v/>
      </c>
      <c r="B67" s="49">
        <f>'[1]VERİ GİRİŞİ'!A80</f>
        <v>0</v>
      </c>
      <c r="C67" s="142">
        <f>'[1]VERİ GİRİŞİ'!B80</f>
        <v>0</v>
      </c>
      <c r="D67" s="143"/>
      <c r="E67" s="143"/>
      <c r="F67" s="143"/>
      <c r="G67" s="143"/>
      <c r="H67" s="144"/>
      <c r="I67" s="142">
        <f>'[1]VERİ GİRİŞİ'!F80</f>
        <v>0</v>
      </c>
      <c r="J67" s="143"/>
      <c r="K67" s="143"/>
      <c r="L67" s="143"/>
      <c r="M67" s="144"/>
      <c r="N67" s="50">
        <f>'[1]VERİ GİRİŞİ'!K80</f>
        <v>0</v>
      </c>
      <c r="O67" s="51">
        <f>'[1]VERİ GİRİŞİ'!J80</f>
        <v>0</v>
      </c>
      <c r="P67" s="52"/>
      <c r="Q67" s="145">
        <f t="shared" si="2"/>
        <v>0</v>
      </c>
      <c r="R67" s="146"/>
      <c r="S67" s="38"/>
      <c r="T67" s="39"/>
      <c r="U67" s="39"/>
    </row>
    <row r="68" spans="1:21" ht="14.25" hidden="1" customHeight="1" x14ac:dyDescent="0.2">
      <c r="A68" s="5" t="str">
        <f t="shared" si="0"/>
        <v/>
      </c>
      <c r="B68" s="49">
        <f>'[1]VERİ GİRİŞİ'!A81</f>
        <v>0</v>
      </c>
      <c r="C68" s="142">
        <f>'[1]VERİ GİRİŞİ'!B81</f>
        <v>0</v>
      </c>
      <c r="D68" s="143"/>
      <c r="E68" s="143"/>
      <c r="F68" s="143"/>
      <c r="G68" s="143"/>
      <c r="H68" s="144"/>
      <c r="I68" s="142">
        <f>'[1]VERİ GİRİŞİ'!F81</f>
        <v>0</v>
      </c>
      <c r="J68" s="143"/>
      <c r="K68" s="143"/>
      <c r="L68" s="143"/>
      <c r="M68" s="144"/>
      <c r="N68" s="50">
        <f>'[1]VERİ GİRİŞİ'!K81</f>
        <v>0</v>
      </c>
      <c r="O68" s="51">
        <f>'[1]VERİ GİRİŞİ'!J81</f>
        <v>0</v>
      </c>
      <c r="P68" s="52"/>
      <c r="Q68" s="145">
        <f t="shared" si="2"/>
        <v>0</v>
      </c>
      <c r="R68" s="146"/>
      <c r="S68" s="38"/>
      <c r="T68" s="39"/>
      <c r="U68" s="39"/>
    </row>
    <row r="69" spans="1:21" ht="14.25" hidden="1" customHeight="1" x14ac:dyDescent="0.2">
      <c r="A69" s="5" t="str">
        <f t="shared" si="0"/>
        <v/>
      </c>
      <c r="B69" s="49">
        <f>'[1]VERİ GİRİŞİ'!A82</f>
        <v>0</v>
      </c>
      <c r="C69" s="142">
        <f>'[1]VERİ GİRİŞİ'!B82</f>
        <v>0</v>
      </c>
      <c r="D69" s="143"/>
      <c r="E69" s="143"/>
      <c r="F69" s="143"/>
      <c r="G69" s="143"/>
      <c r="H69" s="144"/>
      <c r="I69" s="142">
        <f>'[1]VERİ GİRİŞİ'!F82</f>
        <v>0</v>
      </c>
      <c r="J69" s="143"/>
      <c r="K69" s="143"/>
      <c r="L69" s="143"/>
      <c r="M69" s="144"/>
      <c r="N69" s="50">
        <f>'[1]VERİ GİRİŞİ'!K82</f>
        <v>0</v>
      </c>
      <c r="O69" s="51">
        <f>'[1]VERİ GİRİŞİ'!J82</f>
        <v>0</v>
      </c>
      <c r="P69" s="52"/>
      <c r="Q69" s="145">
        <f t="shared" si="2"/>
        <v>0</v>
      </c>
      <c r="R69" s="146"/>
      <c r="S69" s="38"/>
      <c r="T69" s="39"/>
      <c r="U69" s="39"/>
    </row>
    <row r="70" spans="1:21" ht="14.25" hidden="1" customHeight="1" x14ac:dyDescent="0.2">
      <c r="A70" s="5" t="str">
        <f t="shared" si="0"/>
        <v/>
      </c>
      <c r="B70" s="49">
        <f>'[1]VERİ GİRİŞİ'!A83</f>
        <v>0</v>
      </c>
      <c r="C70" s="142">
        <f>'[1]VERİ GİRİŞİ'!B83</f>
        <v>0</v>
      </c>
      <c r="D70" s="143"/>
      <c r="E70" s="143"/>
      <c r="F70" s="143"/>
      <c r="G70" s="143"/>
      <c r="H70" s="144"/>
      <c r="I70" s="142">
        <f>'[1]VERİ GİRİŞİ'!F83</f>
        <v>0</v>
      </c>
      <c r="J70" s="143"/>
      <c r="K70" s="143"/>
      <c r="L70" s="143"/>
      <c r="M70" s="144"/>
      <c r="N70" s="50">
        <f>'[1]VERİ GİRİŞİ'!K83</f>
        <v>0</v>
      </c>
      <c r="O70" s="51">
        <f>'[1]VERİ GİRİŞİ'!J83</f>
        <v>0</v>
      </c>
      <c r="P70" s="52"/>
      <c r="Q70" s="145">
        <f t="shared" si="2"/>
        <v>0</v>
      </c>
      <c r="R70" s="146"/>
      <c r="S70" s="38"/>
      <c r="T70" s="39"/>
      <c r="U70" s="39"/>
    </row>
    <row r="71" spans="1:21" ht="14.25" hidden="1" customHeight="1" x14ac:dyDescent="0.2">
      <c r="A71" s="5" t="str">
        <f t="shared" si="0"/>
        <v/>
      </c>
      <c r="B71" s="49">
        <f>'[1]VERİ GİRİŞİ'!A84</f>
        <v>0</v>
      </c>
      <c r="C71" s="142">
        <f>'[1]VERİ GİRİŞİ'!B84</f>
        <v>0</v>
      </c>
      <c r="D71" s="143"/>
      <c r="E71" s="143"/>
      <c r="F71" s="143"/>
      <c r="G71" s="143"/>
      <c r="H71" s="144"/>
      <c r="I71" s="142">
        <f>'[1]VERİ GİRİŞİ'!F84</f>
        <v>0</v>
      </c>
      <c r="J71" s="143"/>
      <c r="K71" s="143"/>
      <c r="L71" s="143"/>
      <c r="M71" s="144"/>
      <c r="N71" s="50">
        <f>'[1]VERİ GİRİŞİ'!K84</f>
        <v>0</v>
      </c>
      <c r="O71" s="51">
        <f>'[1]VERİ GİRİŞİ'!J84</f>
        <v>0</v>
      </c>
      <c r="P71" s="52"/>
      <c r="Q71" s="145">
        <f t="shared" si="2"/>
        <v>0</v>
      </c>
      <c r="R71" s="146"/>
      <c r="S71" s="38"/>
      <c r="T71" s="39"/>
      <c r="U71" s="39"/>
    </row>
    <row r="72" spans="1:21" ht="14.25" hidden="1" customHeight="1" x14ac:dyDescent="0.2">
      <c r="A72" s="5" t="str">
        <f t="shared" si="0"/>
        <v/>
      </c>
      <c r="B72" s="49">
        <f>'[1]VERİ GİRİŞİ'!A85</f>
        <v>0</v>
      </c>
      <c r="C72" s="142">
        <f>'[1]VERİ GİRİŞİ'!B85</f>
        <v>0</v>
      </c>
      <c r="D72" s="143"/>
      <c r="E72" s="143"/>
      <c r="F72" s="143"/>
      <c r="G72" s="143"/>
      <c r="H72" s="144"/>
      <c r="I72" s="142">
        <f>'[1]VERİ GİRİŞİ'!F85</f>
        <v>0</v>
      </c>
      <c r="J72" s="143"/>
      <c r="K72" s="143"/>
      <c r="L72" s="143"/>
      <c r="M72" s="144"/>
      <c r="N72" s="50">
        <f>'[1]VERİ GİRİŞİ'!K85</f>
        <v>0</v>
      </c>
      <c r="O72" s="51">
        <f>'[1]VERİ GİRİŞİ'!J85</f>
        <v>0</v>
      </c>
      <c r="P72" s="52"/>
      <c r="Q72" s="145">
        <f t="shared" si="2"/>
        <v>0</v>
      </c>
      <c r="R72" s="146"/>
      <c r="S72" s="38"/>
      <c r="T72" s="39"/>
      <c r="U72" s="39"/>
    </row>
    <row r="73" spans="1:21" ht="14.25" hidden="1" customHeight="1" x14ac:dyDescent="0.2">
      <c r="A73" s="5" t="str">
        <f t="shared" si="0"/>
        <v/>
      </c>
      <c r="B73" s="49">
        <f>'[1]VERİ GİRİŞİ'!A86</f>
        <v>0</v>
      </c>
      <c r="C73" s="142">
        <f>'[1]VERİ GİRİŞİ'!B86</f>
        <v>0</v>
      </c>
      <c r="D73" s="143"/>
      <c r="E73" s="143"/>
      <c r="F73" s="143"/>
      <c r="G73" s="143"/>
      <c r="H73" s="144"/>
      <c r="I73" s="142">
        <f>'[1]VERİ GİRİŞİ'!F86</f>
        <v>0</v>
      </c>
      <c r="J73" s="143"/>
      <c r="K73" s="143"/>
      <c r="L73" s="143"/>
      <c r="M73" s="144"/>
      <c r="N73" s="50">
        <f>'[1]VERİ GİRİŞİ'!K86</f>
        <v>0</v>
      </c>
      <c r="O73" s="51">
        <f>'[1]VERİ GİRİŞİ'!J86</f>
        <v>0</v>
      </c>
      <c r="P73" s="52"/>
      <c r="Q73" s="145">
        <f t="shared" si="2"/>
        <v>0</v>
      </c>
      <c r="R73" s="146"/>
      <c r="S73" s="38"/>
      <c r="T73" s="39"/>
      <c r="U73" s="39"/>
    </row>
    <row r="74" spans="1:21" ht="14.25" hidden="1" customHeight="1" x14ac:dyDescent="0.2">
      <c r="A74" s="5" t="str">
        <f t="shared" si="0"/>
        <v/>
      </c>
      <c r="B74" s="49">
        <f>'[1]VERİ GİRİŞİ'!A87</f>
        <v>0</v>
      </c>
      <c r="C74" s="142">
        <f>'[1]VERİ GİRİŞİ'!B87</f>
        <v>0</v>
      </c>
      <c r="D74" s="143"/>
      <c r="E74" s="143"/>
      <c r="F74" s="143"/>
      <c r="G74" s="143"/>
      <c r="H74" s="144"/>
      <c r="I74" s="142">
        <f>'[1]VERİ GİRİŞİ'!F87</f>
        <v>0</v>
      </c>
      <c r="J74" s="143"/>
      <c r="K74" s="143"/>
      <c r="L74" s="143"/>
      <c r="M74" s="144"/>
      <c r="N74" s="50">
        <f>'[1]VERİ GİRİŞİ'!K87</f>
        <v>0</v>
      </c>
      <c r="O74" s="51">
        <f>'[1]VERİ GİRİŞİ'!J87</f>
        <v>0</v>
      </c>
      <c r="P74" s="52"/>
      <c r="Q74" s="145">
        <f t="shared" si="2"/>
        <v>0</v>
      </c>
      <c r="R74" s="146"/>
      <c r="S74" s="38"/>
      <c r="T74" s="39"/>
      <c r="U74" s="39"/>
    </row>
    <row r="75" spans="1:21" ht="14.25" hidden="1" customHeight="1" x14ac:dyDescent="0.2">
      <c r="A75" s="5" t="str">
        <f t="shared" si="0"/>
        <v/>
      </c>
      <c r="B75" s="49">
        <f>'[1]VERİ GİRİŞİ'!A88</f>
        <v>0</v>
      </c>
      <c r="C75" s="142">
        <f>'[1]VERİ GİRİŞİ'!B88</f>
        <v>0</v>
      </c>
      <c r="D75" s="143"/>
      <c r="E75" s="143"/>
      <c r="F75" s="143"/>
      <c r="G75" s="143"/>
      <c r="H75" s="144"/>
      <c r="I75" s="142">
        <f>'[1]VERİ GİRİŞİ'!F88</f>
        <v>0</v>
      </c>
      <c r="J75" s="143"/>
      <c r="K75" s="143"/>
      <c r="L75" s="143"/>
      <c r="M75" s="144"/>
      <c r="N75" s="50">
        <f>'[1]VERİ GİRİŞİ'!K88</f>
        <v>0</v>
      </c>
      <c r="O75" s="51">
        <f>'[1]VERİ GİRİŞİ'!J88</f>
        <v>0</v>
      </c>
      <c r="P75" s="52"/>
      <c r="Q75" s="145">
        <f t="shared" si="2"/>
        <v>0</v>
      </c>
      <c r="R75" s="146"/>
      <c r="S75" s="38"/>
      <c r="T75" s="39"/>
      <c r="U75" s="39"/>
    </row>
    <row r="76" spans="1:21" ht="14.25" hidden="1" customHeight="1" x14ac:dyDescent="0.2">
      <c r="A76" s="5" t="str">
        <f t="shared" si="0"/>
        <v/>
      </c>
      <c r="B76" s="49">
        <f>'[1]VERİ GİRİŞİ'!A89</f>
        <v>0</v>
      </c>
      <c r="C76" s="142">
        <f>'[1]VERİ GİRİŞİ'!B89</f>
        <v>0</v>
      </c>
      <c r="D76" s="143"/>
      <c r="E76" s="143"/>
      <c r="F76" s="143"/>
      <c r="G76" s="143"/>
      <c r="H76" s="144"/>
      <c r="I76" s="142">
        <f>'[1]VERİ GİRİŞİ'!F89</f>
        <v>0</v>
      </c>
      <c r="J76" s="143"/>
      <c r="K76" s="143"/>
      <c r="L76" s="143"/>
      <c r="M76" s="144"/>
      <c r="N76" s="50">
        <f>'[1]VERİ GİRİŞİ'!K89</f>
        <v>0</v>
      </c>
      <c r="O76" s="51">
        <f>'[1]VERİ GİRİŞİ'!J89</f>
        <v>0</v>
      </c>
      <c r="P76" s="52"/>
      <c r="Q76" s="145">
        <f t="shared" si="2"/>
        <v>0</v>
      </c>
      <c r="R76" s="146"/>
      <c r="S76" s="38"/>
      <c r="T76" s="39"/>
      <c r="U76" s="39"/>
    </row>
    <row r="77" spans="1:21" ht="14.25" hidden="1" customHeight="1" x14ac:dyDescent="0.2">
      <c r="A77" s="5" t="str">
        <f t="shared" si="0"/>
        <v/>
      </c>
      <c r="B77" s="49">
        <f>'[1]VERİ GİRİŞİ'!A90</f>
        <v>0</v>
      </c>
      <c r="C77" s="142">
        <f>'[1]VERİ GİRİŞİ'!B90</f>
        <v>0</v>
      </c>
      <c r="D77" s="143"/>
      <c r="E77" s="143"/>
      <c r="F77" s="143"/>
      <c r="G77" s="143"/>
      <c r="H77" s="144"/>
      <c r="I77" s="142">
        <f>'[1]VERİ GİRİŞİ'!F90</f>
        <v>0</v>
      </c>
      <c r="J77" s="143"/>
      <c r="K77" s="143"/>
      <c r="L77" s="143"/>
      <c r="M77" s="144"/>
      <c r="N77" s="50">
        <f>'[1]VERİ GİRİŞİ'!K90</f>
        <v>0</v>
      </c>
      <c r="O77" s="51">
        <f>'[1]VERİ GİRİŞİ'!J90</f>
        <v>0</v>
      </c>
      <c r="P77" s="52"/>
      <c r="Q77" s="145">
        <f t="shared" si="2"/>
        <v>0</v>
      </c>
      <c r="R77" s="146"/>
      <c r="S77" s="38"/>
      <c r="T77" s="39"/>
      <c r="U77" s="39"/>
    </row>
    <row r="78" spans="1:21" ht="14.25" hidden="1" customHeight="1" x14ac:dyDescent="0.2">
      <c r="A78" s="5" t="str">
        <f t="shared" si="0"/>
        <v/>
      </c>
      <c r="B78" s="49">
        <f>'[1]VERİ GİRİŞİ'!A91</f>
        <v>0</v>
      </c>
      <c r="C78" s="142">
        <f>'[1]VERİ GİRİŞİ'!B91</f>
        <v>0</v>
      </c>
      <c r="D78" s="143"/>
      <c r="E78" s="143"/>
      <c r="F78" s="143"/>
      <c r="G78" s="143"/>
      <c r="H78" s="144"/>
      <c r="I78" s="142">
        <f>'[1]VERİ GİRİŞİ'!F91</f>
        <v>0</v>
      </c>
      <c r="J78" s="143"/>
      <c r="K78" s="143"/>
      <c r="L78" s="143"/>
      <c r="M78" s="144"/>
      <c r="N78" s="50">
        <f>'[1]VERİ GİRİŞİ'!K91</f>
        <v>0</v>
      </c>
      <c r="O78" s="51">
        <f>'[1]VERİ GİRİŞİ'!J91</f>
        <v>0</v>
      </c>
      <c r="P78" s="52"/>
      <c r="Q78" s="145">
        <f t="shared" si="2"/>
        <v>0</v>
      </c>
      <c r="R78" s="146"/>
      <c r="S78" s="38"/>
      <c r="T78" s="39"/>
      <c r="U78" s="39"/>
    </row>
    <row r="79" spans="1:21" ht="14.25" hidden="1" customHeight="1" x14ac:dyDescent="0.2">
      <c r="A79" s="5" t="str">
        <f t="shared" si="0"/>
        <v/>
      </c>
      <c r="B79" s="49">
        <f>'[1]VERİ GİRİŞİ'!A92</f>
        <v>0</v>
      </c>
      <c r="C79" s="142">
        <f>'[1]VERİ GİRİŞİ'!B92</f>
        <v>0</v>
      </c>
      <c r="D79" s="143"/>
      <c r="E79" s="143"/>
      <c r="F79" s="143"/>
      <c r="G79" s="143"/>
      <c r="H79" s="144"/>
      <c r="I79" s="142">
        <f>'[1]VERİ GİRİŞİ'!F92</f>
        <v>0</v>
      </c>
      <c r="J79" s="143"/>
      <c r="K79" s="143"/>
      <c r="L79" s="143"/>
      <c r="M79" s="144"/>
      <c r="N79" s="50">
        <f>'[1]VERİ GİRİŞİ'!K92</f>
        <v>0</v>
      </c>
      <c r="O79" s="51">
        <f>'[1]VERİ GİRİŞİ'!J92</f>
        <v>0</v>
      </c>
      <c r="P79" s="52"/>
      <c r="Q79" s="145">
        <f t="shared" si="2"/>
        <v>0</v>
      </c>
      <c r="R79" s="146"/>
      <c r="S79" s="38"/>
      <c r="T79" s="39"/>
      <c r="U79" s="39"/>
    </row>
    <row r="80" spans="1:21" ht="14.25" hidden="1" customHeight="1" x14ac:dyDescent="0.2">
      <c r="A80" s="5" t="str">
        <f t="shared" si="0"/>
        <v/>
      </c>
      <c r="B80" s="49">
        <f>'[1]VERİ GİRİŞİ'!A93</f>
        <v>0</v>
      </c>
      <c r="C80" s="142">
        <f>'[1]VERİ GİRİŞİ'!B93</f>
        <v>0</v>
      </c>
      <c r="D80" s="143"/>
      <c r="E80" s="143"/>
      <c r="F80" s="143"/>
      <c r="G80" s="143"/>
      <c r="H80" s="144"/>
      <c r="I80" s="142">
        <f>'[1]VERİ GİRİŞİ'!F93</f>
        <v>0</v>
      </c>
      <c r="J80" s="143"/>
      <c r="K80" s="143"/>
      <c r="L80" s="143"/>
      <c r="M80" s="144"/>
      <c r="N80" s="50">
        <f>'[1]VERİ GİRİŞİ'!K93</f>
        <v>0</v>
      </c>
      <c r="O80" s="51">
        <f>'[1]VERİ GİRİŞİ'!J93</f>
        <v>0</v>
      </c>
      <c r="P80" s="52"/>
      <c r="Q80" s="145">
        <f t="shared" si="2"/>
        <v>0</v>
      </c>
      <c r="R80" s="146"/>
      <c r="S80" s="38"/>
      <c r="T80" s="39"/>
      <c r="U80" s="39"/>
    </row>
    <row r="81" spans="1:21" ht="14.25" hidden="1" customHeight="1" x14ac:dyDescent="0.2">
      <c r="A81" s="5" t="str">
        <f t="shared" si="0"/>
        <v/>
      </c>
      <c r="B81" s="49">
        <f>'[1]VERİ GİRİŞİ'!A94</f>
        <v>0</v>
      </c>
      <c r="C81" s="142">
        <f>'[1]VERİ GİRİŞİ'!B94</f>
        <v>0</v>
      </c>
      <c r="D81" s="143"/>
      <c r="E81" s="143"/>
      <c r="F81" s="143"/>
      <c r="G81" s="143"/>
      <c r="H81" s="144"/>
      <c r="I81" s="142">
        <f>'[1]VERİ GİRİŞİ'!F94</f>
        <v>0</v>
      </c>
      <c r="J81" s="143"/>
      <c r="K81" s="143"/>
      <c r="L81" s="143"/>
      <c r="M81" s="144"/>
      <c r="N81" s="50">
        <f>'[1]VERİ GİRİŞİ'!K94</f>
        <v>0</v>
      </c>
      <c r="O81" s="51">
        <f>'[1]VERİ GİRİŞİ'!J94</f>
        <v>0</v>
      </c>
      <c r="P81" s="52"/>
      <c r="Q81" s="145">
        <f t="shared" si="2"/>
        <v>0</v>
      </c>
      <c r="R81" s="146"/>
      <c r="S81" s="38"/>
      <c r="T81" s="39"/>
      <c r="U81" s="39"/>
    </row>
    <row r="82" spans="1:21" ht="14.25" hidden="1" customHeight="1" x14ac:dyDescent="0.2">
      <c r="A82" s="5" t="str">
        <f t="shared" si="0"/>
        <v/>
      </c>
      <c r="B82" s="49">
        <f>'[1]VERİ GİRİŞİ'!A95</f>
        <v>0</v>
      </c>
      <c r="C82" s="142">
        <f>'[1]VERİ GİRİŞİ'!B95</f>
        <v>0</v>
      </c>
      <c r="D82" s="143"/>
      <c r="E82" s="143"/>
      <c r="F82" s="143"/>
      <c r="G82" s="143"/>
      <c r="H82" s="144"/>
      <c r="I82" s="142">
        <f>'[1]VERİ GİRİŞİ'!F95</f>
        <v>0</v>
      </c>
      <c r="J82" s="143"/>
      <c r="K82" s="143"/>
      <c r="L82" s="143"/>
      <c r="M82" s="144"/>
      <c r="N82" s="50">
        <f>'[1]VERİ GİRİŞİ'!K95</f>
        <v>0</v>
      </c>
      <c r="O82" s="51">
        <f>'[1]VERİ GİRİŞİ'!J95</f>
        <v>0</v>
      </c>
      <c r="P82" s="52"/>
      <c r="Q82" s="145">
        <f t="shared" si="2"/>
        <v>0</v>
      </c>
      <c r="R82" s="146"/>
      <c r="S82" s="38"/>
      <c r="T82" s="39"/>
      <c r="U82" s="39"/>
    </row>
    <row r="83" spans="1:21" ht="14.25" hidden="1" customHeight="1" x14ac:dyDescent="0.2">
      <c r="A83" s="5" t="str">
        <f t="shared" si="0"/>
        <v/>
      </c>
      <c r="B83" s="49">
        <f>'[1]VERİ GİRİŞİ'!A96</f>
        <v>0</v>
      </c>
      <c r="C83" s="142">
        <f>'[1]VERİ GİRİŞİ'!B96</f>
        <v>0</v>
      </c>
      <c r="D83" s="143"/>
      <c r="E83" s="143"/>
      <c r="F83" s="143"/>
      <c r="G83" s="143"/>
      <c r="H83" s="144"/>
      <c r="I83" s="142">
        <f>'[1]VERİ GİRİŞİ'!F96</f>
        <v>0</v>
      </c>
      <c r="J83" s="143"/>
      <c r="K83" s="143"/>
      <c r="L83" s="143"/>
      <c r="M83" s="144"/>
      <c r="N83" s="50">
        <f>'[1]VERİ GİRİŞİ'!K96</f>
        <v>0</v>
      </c>
      <c r="O83" s="51">
        <f>'[1]VERİ GİRİŞİ'!J96</f>
        <v>0</v>
      </c>
      <c r="P83" s="52"/>
      <c r="Q83" s="145">
        <f t="shared" si="2"/>
        <v>0</v>
      </c>
      <c r="R83" s="146"/>
      <c r="S83" s="38"/>
      <c r="T83" s="39"/>
      <c r="U83" s="39"/>
    </row>
    <row r="84" spans="1:21" ht="14.25" hidden="1" customHeight="1" x14ac:dyDescent="0.2">
      <c r="A84" s="5" t="str">
        <f t="shared" si="0"/>
        <v/>
      </c>
      <c r="B84" s="49">
        <f>'[1]VERİ GİRİŞİ'!A97</f>
        <v>0</v>
      </c>
      <c r="C84" s="142">
        <f>'[1]VERİ GİRİŞİ'!B97</f>
        <v>0</v>
      </c>
      <c r="D84" s="143"/>
      <c r="E84" s="143"/>
      <c r="F84" s="143"/>
      <c r="G84" s="143"/>
      <c r="H84" s="144"/>
      <c r="I84" s="142">
        <f>'[1]VERİ GİRİŞİ'!F97</f>
        <v>0</v>
      </c>
      <c r="J84" s="143"/>
      <c r="K84" s="143"/>
      <c r="L84" s="143"/>
      <c r="M84" s="144"/>
      <c r="N84" s="50">
        <f>'[1]VERİ GİRİŞİ'!K97</f>
        <v>0</v>
      </c>
      <c r="O84" s="51">
        <f>'[1]VERİ GİRİŞİ'!J97</f>
        <v>0</v>
      </c>
      <c r="P84" s="52"/>
      <c r="Q84" s="145">
        <f t="shared" si="2"/>
        <v>0</v>
      </c>
      <c r="R84" s="146"/>
      <c r="S84" s="38"/>
      <c r="T84" s="39"/>
      <c r="U84" s="39"/>
    </row>
    <row r="85" spans="1:21" ht="14.25" hidden="1" customHeight="1" x14ac:dyDescent="0.2">
      <c r="A85" s="5" t="str">
        <f t="shared" si="0"/>
        <v/>
      </c>
      <c r="B85" s="49">
        <f>'[1]VERİ GİRİŞİ'!A98</f>
        <v>0</v>
      </c>
      <c r="C85" s="142">
        <f>'[1]VERİ GİRİŞİ'!B98</f>
        <v>0</v>
      </c>
      <c r="D85" s="143"/>
      <c r="E85" s="143"/>
      <c r="F85" s="143"/>
      <c r="G85" s="143"/>
      <c r="H85" s="144"/>
      <c r="I85" s="142">
        <f>'[1]VERİ GİRİŞİ'!F98</f>
        <v>0</v>
      </c>
      <c r="J85" s="143"/>
      <c r="K85" s="143"/>
      <c r="L85" s="143"/>
      <c r="M85" s="144"/>
      <c r="N85" s="50">
        <f>'[1]VERİ GİRİŞİ'!K98</f>
        <v>0</v>
      </c>
      <c r="O85" s="51">
        <f>'[1]VERİ GİRİŞİ'!J98</f>
        <v>0</v>
      </c>
      <c r="P85" s="52"/>
      <c r="Q85" s="145">
        <f t="shared" si="2"/>
        <v>0</v>
      </c>
      <c r="R85" s="146"/>
      <c r="S85" s="38"/>
      <c r="T85" s="39"/>
      <c r="U85" s="39"/>
    </row>
    <row r="86" spans="1:21" ht="14.25" hidden="1" customHeight="1" x14ac:dyDescent="0.2">
      <c r="A86" s="5" t="str">
        <f t="shared" si="0"/>
        <v/>
      </c>
      <c r="B86" s="49">
        <f>'[1]VERİ GİRİŞİ'!A99</f>
        <v>0</v>
      </c>
      <c r="C86" s="142">
        <f>'[1]VERİ GİRİŞİ'!B99</f>
        <v>0</v>
      </c>
      <c r="D86" s="143"/>
      <c r="E86" s="143"/>
      <c r="F86" s="143"/>
      <c r="G86" s="143"/>
      <c r="H86" s="144"/>
      <c r="I86" s="142">
        <f>'[1]VERİ GİRİŞİ'!F99</f>
        <v>0</v>
      </c>
      <c r="J86" s="143"/>
      <c r="K86" s="143"/>
      <c r="L86" s="143"/>
      <c r="M86" s="144"/>
      <c r="N86" s="50">
        <f>'[1]VERİ GİRİŞİ'!K99</f>
        <v>0</v>
      </c>
      <c r="O86" s="51">
        <f>'[1]VERİ GİRİŞİ'!J99</f>
        <v>0</v>
      </c>
      <c r="P86" s="52"/>
      <c r="Q86" s="145">
        <f t="shared" si="2"/>
        <v>0</v>
      </c>
      <c r="R86" s="146"/>
      <c r="S86" s="38"/>
      <c r="T86" s="39"/>
      <c r="U86" s="39"/>
    </row>
    <row r="87" spans="1:21" ht="14.25" hidden="1" customHeight="1" x14ac:dyDescent="0.2">
      <c r="A87" s="5" t="str">
        <f t="shared" si="0"/>
        <v/>
      </c>
      <c r="B87" s="49">
        <f>'[1]VERİ GİRİŞİ'!A100</f>
        <v>0</v>
      </c>
      <c r="C87" s="142">
        <f>'[1]VERİ GİRİŞİ'!B100</f>
        <v>0</v>
      </c>
      <c r="D87" s="143"/>
      <c r="E87" s="143"/>
      <c r="F87" s="143"/>
      <c r="G87" s="143"/>
      <c r="H87" s="144"/>
      <c r="I87" s="142">
        <f>'[1]VERİ GİRİŞİ'!F100</f>
        <v>0</v>
      </c>
      <c r="J87" s="143"/>
      <c r="K87" s="143"/>
      <c r="L87" s="143"/>
      <c r="M87" s="144"/>
      <c r="N87" s="50">
        <f>'[1]VERİ GİRİŞİ'!K100</f>
        <v>0</v>
      </c>
      <c r="O87" s="51">
        <f>'[1]VERİ GİRİŞİ'!J100</f>
        <v>0</v>
      </c>
      <c r="P87" s="52"/>
      <c r="Q87" s="145">
        <f t="shared" si="2"/>
        <v>0</v>
      </c>
      <c r="R87" s="146"/>
      <c r="S87" s="38"/>
      <c r="T87" s="39"/>
      <c r="U87" s="39"/>
    </row>
    <row r="88" spans="1:21" ht="14.25" hidden="1" customHeight="1" x14ac:dyDescent="0.2">
      <c r="A88" s="5" t="str">
        <f t="shared" si="0"/>
        <v/>
      </c>
      <c r="B88" s="49">
        <f>'[1]VERİ GİRİŞİ'!A101</f>
        <v>0</v>
      </c>
      <c r="C88" s="142">
        <f>'[1]VERİ GİRİŞİ'!B101</f>
        <v>0</v>
      </c>
      <c r="D88" s="143"/>
      <c r="E88" s="143"/>
      <c r="F88" s="143"/>
      <c r="G88" s="143"/>
      <c r="H88" s="144"/>
      <c r="I88" s="142">
        <f>'[1]VERİ GİRİŞİ'!F101</f>
        <v>0</v>
      </c>
      <c r="J88" s="143"/>
      <c r="K88" s="143"/>
      <c r="L88" s="143"/>
      <c r="M88" s="144"/>
      <c r="N88" s="50">
        <f>'[1]VERİ GİRİŞİ'!K101</f>
        <v>0</v>
      </c>
      <c r="O88" s="51">
        <f>'[1]VERİ GİRİŞİ'!J101</f>
        <v>0</v>
      </c>
      <c r="P88" s="52"/>
      <c r="Q88" s="145">
        <f t="shared" si="2"/>
        <v>0</v>
      </c>
      <c r="R88" s="146"/>
      <c r="S88" s="38"/>
      <c r="T88" s="39"/>
      <c r="U88" s="39"/>
    </row>
    <row r="89" spans="1:21" ht="14.25" hidden="1" customHeight="1" x14ac:dyDescent="0.2">
      <c r="A89" s="5" t="str">
        <f t="shared" si="0"/>
        <v/>
      </c>
      <c r="B89" s="49">
        <f>'[1]VERİ GİRİŞİ'!A102</f>
        <v>0</v>
      </c>
      <c r="C89" s="142">
        <f>'[1]VERİ GİRİŞİ'!B102</f>
        <v>0</v>
      </c>
      <c r="D89" s="143"/>
      <c r="E89" s="143"/>
      <c r="F89" s="143"/>
      <c r="G89" s="143"/>
      <c r="H89" s="144"/>
      <c r="I89" s="142">
        <f>'[1]VERİ GİRİŞİ'!F102</f>
        <v>0</v>
      </c>
      <c r="J89" s="143"/>
      <c r="K89" s="143"/>
      <c r="L89" s="143"/>
      <c r="M89" s="144"/>
      <c r="N89" s="50">
        <f>'[1]VERİ GİRİŞİ'!K102</f>
        <v>0</v>
      </c>
      <c r="O89" s="51">
        <f>'[1]VERİ GİRİŞİ'!J102</f>
        <v>0</v>
      </c>
      <c r="P89" s="52"/>
      <c r="Q89" s="145">
        <f t="shared" si="2"/>
        <v>0</v>
      </c>
      <c r="R89" s="146"/>
      <c r="S89" s="38"/>
      <c r="T89" s="39"/>
      <c r="U89" s="39"/>
    </row>
    <row r="90" spans="1:21" ht="14.25" hidden="1" customHeight="1" x14ac:dyDescent="0.2">
      <c r="A90" s="5" t="str">
        <f t="shared" si="0"/>
        <v/>
      </c>
      <c r="B90" s="49">
        <f>'[1]VERİ GİRİŞİ'!A103</f>
        <v>0</v>
      </c>
      <c r="C90" s="142">
        <f>'[1]VERİ GİRİŞİ'!B103</f>
        <v>0</v>
      </c>
      <c r="D90" s="143"/>
      <c r="E90" s="143"/>
      <c r="F90" s="143"/>
      <c r="G90" s="143"/>
      <c r="H90" s="144"/>
      <c r="I90" s="142">
        <f>'[1]VERİ GİRİŞİ'!F103</f>
        <v>0</v>
      </c>
      <c r="J90" s="143"/>
      <c r="K90" s="143"/>
      <c r="L90" s="143"/>
      <c r="M90" s="144"/>
      <c r="N90" s="50">
        <f>'[1]VERİ GİRİŞİ'!K103</f>
        <v>0</v>
      </c>
      <c r="O90" s="51">
        <f>'[1]VERİ GİRİŞİ'!J103</f>
        <v>0</v>
      </c>
      <c r="P90" s="52"/>
      <c r="Q90" s="145">
        <f t="shared" si="2"/>
        <v>0</v>
      </c>
      <c r="R90" s="146"/>
      <c r="S90" s="38"/>
      <c r="T90" s="39"/>
      <c r="U90" s="39"/>
    </row>
    <row r="91" spans="1:21" ht="14.25" hidden="1" customHeight="1" x14ac:dyDescent="0.2">
      <c r="A91" s="5" t="str">
        <f t="shared" si="0"/>
        <v/>
      </c>
      <c r="B91" s="49">
        <f>'[1]VERİ GİRİŞİ'!A104</f>
        <v>0</v>
      </c>
      <c r="C91" s="142">
        <f>'[1]VERİ GİRİŞİ'!B104</f>
        <v>0</v>
      </c>
      <c r="D91" s="143"/>
      <c r="E91" s="143"/>
      <c r="F91" s="143"/>
      <c r="G91" s="143"/>
      <c r="H91" s="144"/>
      <c r="I91" s="142">
        <f>'[1]VERİ GİRİŞİ'!F104</f>
        <v>0</v>
      </c>
      <c r="J91" s="143"/>
      <c r="K91" s="143"/>
      <c r="L91" s="143"/>
      <c r="M91" s="144"/>
      <c r="N91" s="50">
        <f>'[1]VERİ GİRİŞİ'!K104</f>
        <v>0</v>
      </c>
      <c r="O91" s="51">
        <f>'[1]VERİ GİRİŞİ'!J104</f>
        <v>0</v>
      </c>
      <c r="P91" s="52"/>
      <c r="Q91" s="145">
        <f t="shared" si="2"/>
        <v>0</v>
      </c>
      <c r="R91" s="146"/>
      <c r="S91" s="38"/>
      <c r="T91" s="39"/>
      <c r="U91" s="39"/>
    </row>
    <row r="92" spans="1:21" ht="14.25" hidden="1" customHeight="1" x14ac:dyDescent="0.2">
      <c r="A92" s="5" t="str">
        <f t="shared" si="0"/>
        <v/>
      </c>
      <c r="B92" s="49">
        <f>'[1]VERİ GİRİŞİ'!A105</f>
        <v>0</v>
      </c>
      <c r="C92" s="142">
        <f>'[1]VERİ GİRİŞİ'!B105</f>
        <v>0</v>
      </c>
      <c r="D92" s="143"/>
      <c r="E92" s="143"/>
      <c r="F92" s="143"/>
      <c r="G92" s="143"/>
      <c r="H92" s="144"/>
      <c r="I92" s="142">
        <f>'[1]VERİ GİRİŞİ'!F105</f>
        <v>0</v>
      </c>
      <c r="J92" s="143"/>
      <c r="K92" s="143"/>
      <c r="L92" s="143"/>
      <c r="M92" s="144"/>
      <c r="N92" s="50">
        <f>'[1]VERİ GİRİŞİ'!K105</f>
        <v>0</v>
      </c>
      <c r="O92" s="51">
        <f>'[1]VERİ GİRİŞİ'!J105</f>
        <v>0</v>
      </c>
      <c r="P92" s="52"/>
      <c r="Q92" s="145">
        <f t="shared" si="2"/>
        <v>0</v>
      </c>
      <c r="R92" s="146"/>
      <c r="S92" s="38"/>
      <c r="T92" s="39"/>
      <c r="U92" s="39"/>
    </row>
    <row r="93" spans="1:21" ht="14.25" hidden="1" customHeight="1" x14ac:dyDescent="0.2">
      <c r="A93" s="5" t="str">
        <f t="shared" si="0"/>
        <v/>
      </c>
      <c r="B93" s="49">
        <f>'[1]VERİ GİRİŞİ'!A106</f>
        <v>0</v>
      </c>
      <c r="C93" s="142">
        <f>'[1]VERİ GİRİŞİ'!B106</f>
        <v>0</v>
      </c>
      <c r="D93" s="143"/>
      <c r="E93" s="143"/>
      <c r="F93" s="143"/>
      <c r="G93" s="143"/>
      <c r="H93" s="144"/>
      <c r="I93" s="142">
        <f>'[1]VERİ GİRİŞİ'!F106</f>
        <v>0</v>
      </c>
      <c r="J93" s="143"/>
      <c r="K93" s="143"/>
      <c r="L93" s="143"/>
      <c r="M93" s="144"/>
      <c r="N93" s="50">
        <f>'[1]VERİ GİRİŞİ'!K106</f>
        <v>0</v>
      </c>
      <c r="O93" s="51">
        <f>'[1]VERİ GİRİŞİ'!J106</f>
        <v>0</v>
      </c>
      <c r="P93" s="52"/>
      <c r="Q93" s="145">
        <f t="shared" ref="Q93:Q119" si="3">ROUND(SUM(O93*P93),2)</f>
        <v>0</v>
      </c>
      <c r="R93" s="146"/>
      <c r="S93" s="38"/>
      <c r="T93" s="39"/>
      <c r="U93" s="39"/>
    </row>
    <row r="94" spans="1:21" ht="14.25" hidden="1" customHeight="1" x14ac:dyDescent="0.2">
      <c r="A94" s="5" t="str">
        <f t="shared" ref="A94:A128" si="4">IF(ISTEXT(C94),1,"")</f>
        <v/>
      </c>
      <c r="B94" s="49">
        <f>'[1]VERİ GİRİŞİ'!A107</f>
        <v>0</v>
      </c>
      <c r="C94" s="142">
        <f>'[1]VERİ GİRİŞİ'!B107</f>
        <v>0</v>
      </c>
      <c r="D94" s="143"/>
      <c r="E94" s="143"/>
      <c r="F94" s="143"/>
      <c r="G94" s="143"/>
      <c r="H94" s="144"/>
      <c r="I94" s="142">
        <f>'[1]VERİ GİRİŞİ'!F107</f>
        <v>0</v>
      </c>
      <c r="J94" s="143"/>
      <c r="K94" s="143"/>
      <c r="L94" s="143"/>
      <c r="M94" s="144"/>
      <c r="N94" s="50">
        <f>'[1]VERİ GİRİŞİ'!K107</f>
        <v>0</v>
      </c>
      <c r="O94" s="51">
        <f>'[1]VERİ GİRİŞİ'!J107</f>
        <v>0</v>
      </c>
      <c r="P94" s="52"/>
      <c r="Q94" s="145">
        <f t="shared" si="3"/>
        <v>0</v>
      </c>
      <c r="R94" s="146"/>
      <c r="S94" s="38"/>
      <c r="T94" s="39"/>
      <c r="U94" s="39"/>
    </row>
    <row r="95" spans="1:21" ht="14.25" hidden="1" customHeight="1" x14ac:dyDescent="0.2">
      <c r="A95" s="5" t="str">
        <f t="shared" si="4"/>
        <v/>
      </c>
      <c r="B95" s="49">
        <f>'[1]VERİ GİRİŞİ'!A108</f>
        <v>0</v>
      </c>
      <c r="C95" s="142">
        <f>'[1]VERİ GİRİŞİ'!B108</f>
        <v>0</v>
      </c>
      <c r="D95" s="143"/>
      <c r="E95" s="143"/>
      <c r="F95" s="143"/>
      <c r="G95" s="143"/>
      <c r="H95" s="144"/>
      <c r="I95" s="142">
        <f>'[1]VERİ GİRİŞİ'!F108</f>
        <v>0</v>
      </c>
      <c r="J95" s="143"/>
      <c r="K95" s="143"/>
      <c r="L95" s="143"/>
      <c r="M95" s="144"/>
      <c r="N95" s="50">
        <f>'[1]VERİ GİRİŞİ'!K108</f>
        <v>0</v>
      </c>
      <c r="O95" s="51">
        <f>'[1]VERİ GİRİŞİ'!J108</f>
        <v>0</v>
      </c>
      <c r="P95" s="52"/>
      <c r="Q95" s="145">
        <f t="shared" si="3"/>
        <v>0</v>
      </c>
      <c r="R95" s="146"/>
      <c r="S95" s="38"/>
      <c r="T95" s="39"/>
      <c r="U95" s="39"/>
    </row>
    <row r="96" spans="1:21" ht="14.25" hidden="1" customHeight="1" x14ac:dyDescent="0.2">
      <c r="A96" s="5" t="str">
        <f t="shared" si="4"/>
        <v/>
      </c>
      <c r="B96" s="49">
        <f>'[1]VERİ GİRİŞİ'!A109</f>
        <v>0</v>
      </c>
      <c r="C96" s="142">
        <f>'[1]VERİ GİRİŞİ'!B109</f>
        <v>0</v>
      </c>
      <c r="D96" s="143"/>
      <c r="E96" s="143"/>
      <c r="F96" s="143"/>
      <c r="G96" s="143"/>
      <c r="H96" s="144"/>
      <c r="I96" s="142">
        <f>'[1]VERİ GİRİŞİ'!F109</f>
        <v>0</v>
      </c>
      <c r="J96" s="143"/>
      <c r="K96" s="143"/>
      <c r="L96" s="143"/>
      <c r="M96" s="144"/>
      <c r="N96" s="50">
        <f>'[1]VERİ GİRİŞİ'!K109</f>
        <v>0</v>
      </c>
      <c r="O96" s="51">
        <f>'[1]VERİ GİRİŞİ'!J109</f>
        <v>0</v>
      </c>
      <c r="P96" s="52"/>
      <c r="Q96" s="145">
        <f t="shared" si="3"/>
        <v>0</v>
      </c>
      <c r="R96" s="146"/>
      <c r="S96" s="38"/>
      <c r="T96" s="39"/>
      <c r="U96" s="39"/>
    </row>
    <row r="97" spans="1:21" ht="14.25" hidden="1" customHeight="1" x14ac:dyDescent="0.2">
      <c r="A97" s="5" t="str">
        <f t="shared" si="4"/>
        <v/>
      </c>
      <c r="B97" s="49">
        <f>'[1]VERİ GİRİŞİ'!A110</f>
        <v>0</v>
      </c>
      <c r="C97" s="142">
        <f>'[1]VERİ GİRİŞİ'!B110</f>
        <v>0</v>
      </c>
      <c r="D97" s="143"/>
      <c r="E97" s="143"/>
      <c r="F97" s="143"/>
      <c r="G97" s="143"/>
      <c r="H97" s="144"/>
      <c r="I97" s="142">
        <f>'[1]VERİ GİRİŞİ'!F110</f>
        <v>0</v>
      </c>
      <c r="J97" s="143"/>
      <c r="K97" s="143"/>
      <c r="L97" s="143"/>
      <c r="M97" s="144"/>
      <c r="N97" s="50">
        <f>'[1]VERİ GİRİŞİ'!K110</f>
        <v>0</v>
      </c>
      <c r="O97" s="51">
        <f>'[1]VERİ GİRİŞİ'!J110</f>
        <v>0</v>
      </c>
      <c r="P97" s="52"/>
      <c r="Q97" s="145">
        <f t="shared" si="3"/>
        <v>0</v>
      </c>
      <c r="R97" s="146"/>
      <c r="S97" s="38"/>
      <c r="T97" s="39"/>
      <c r="U97" s="39"/>
    </row>
    <row r="98" spans="1:21" ht="14.25" hidden="1" customHeight="1" x14ac:dyDescent="0.2">
      <c r="A98" s="5" t="str">
        <f t="shared" si="4"/>
        <v/>
      </c>
      <c r="B98" s="49">
        <f>'[1]VERİ GİRİŞİ'!A111</f>
        <v>0</v>
      </c>
      <c r="C98" s="142">
        <f>'[1]VERİ GİRİŞİ'!B111</f>
        <v>0</v>
      </c>
      <c r="D98" s="143"/>
      <c r="E98" s="143"/>
      <c r="F98" s="143"/>
      <c r="G98" s="143"/>
      <c r="H98" s="144"/>
      <c r="I98" s="142">
        <f>'[1]VERİ GİRİŞİ'!F111</f>
        <v>0</v>
      </c>
      <c r="J98" s="143"/>
      <c r="K98" s="143"/>
      <c r="L98" s="143"/>
      <c r="M98" s="144"/>
      <c r="N98" s="50">
        <f>'[1]VERİ GİRİŞİ'!K111</f>
        <v>0</v>
      </c>
      <c r="O98" s="51">
        <f>'[1]VERİ GİRİŞİ'!J111</f>
        <v>0</v>
      </c>
      <c r="P98" s="52"/>
      <c r="Q98" s="145">
        <f t="shared" si="3"/>
        <v>0</v>
      </c>
      <c r="R98" s="146"/>
      <c r="S98" s="38"/>
      <c r="T98" s="39"/>
      <c r="U98" s="39"/>
    </row>
    <row r="99" spans="1:21" ht="14.25" hidden="1" customHeight="1" x14ac:dyDescent="0.2">
      <c r="A99" s="5" t="str">
        <f t="shared" si="4"/>
        <v/>
      </c>
      <c r="B99" s="49">
        <f>'[1]VERİ GİRİŞİ'!A112</f>
        <v>0</v>
      </c>
      <c r="C99" s="142">
        <f>'[1]VERİ GİRİŞİ'!B112</f>
        <v>0</v>
      </c>
      <c r="D99" s="143"/>
      <c r="E99" s="143"/>
      <c r="F99" s="143"/>
      <c r="G99" s="143"/>
      <c r="H99" s="144"/>
      <c r="I99" s="142">
        <f>'[1]VERİ GİRİŞİ'!F112</f>
        <v>0</v>
      </c>
      <c r="J99" s="143"/>
      <c r="K99" s="143"/>
      <c r="L99" s="143"/>
      <c r="M99" s="144"/>
      <c r="N99" s="50">
        <f>'[1]VERİ GİRİŞİ'!K112</f>
        <v>0</v>
      </c>
      <c r="O99" s="51">
        <f>'[1]VERİ GİRİŞİ'!J112</f>
        <v>0</v>
      </c>
      <c r="P99" s="52"/>
      <c r="Q99" s="145">
        <f t="shared" si="3"/>
        <v>0</v>
      </c>
      <c r="R99" s="146"/>
      <c r="S99" s="38"/>
      <c r="T99" s="39"/>
      <c r="U99" s="39"/>
    </row>
    <row r="100" spans="1:21" ht="14.25" hidden="1" customHeight="1" x14ac:dyDescent="0.2">
      <c r="A100" s="5" t="str">
        <f t="shared" si="4"/>
        <v/>
      </c>
      <c r="B100" s="49">
        <f>'[1]VERİ GİRİŞİ'!A113</f>
        <v>0</v>
      </c>
      <c r="C100" s="142">
        <f>'[1]VERİ GİRİŞİ'!B113</f>
        <v>0</v>
      </c>
      <c r="D100" s="143"/>
      <c r="E100" s="143"/>
      <c r="F100" s="143"/>
      <c r="G100" s="143"/>
      <c r="H100" s="144"/>
      <c r="I100" s="142">
        <f>'[1]VERİ GİRİŞİ'!F113</f>
        <v>0</v>
      </c>
      <c r="J100" s="143"/>
      <c r="K100" s="143"/>
      <c r="L100" s="143"/>
      <c r="M100" s="144"/>
      <c r="N100" s="50">
        <f>'[1]VERİ GİRİŞİ'!K113</f>
        <v>0</v>
      </c>
      <c r="O100" s="51">
        <f>'[1]VERİ GİRİŞİ'!J113</f>
        <v>0</v>
      </c>
      <c r="P100" s="52"/>
      <c r="Q100" s="145">
        <f t="shared" si="3"/>
        <v>0</v>
      </c>
      <c r="R100" s="146"/>
      <c r="S100" s="38"/>
      <c r="T100" s="39"/>
      <c r="U100" s="39"/>
    </row>
    <row r="101" spans="1:21" ht="14.25" hidden="1" customHeight="1" x14ac:dyDescent="0.2">
      <c r="A101" s="5" t="str">
        <f t="shared" si="4"/>
        <v/>
      </c>
      <c r="B101" s="49">
        <f>'[1]VERİ GİRİŞİ'!A114</f>
        <v>0</v>
      </c>
      <c r="C101" s="142">
        <f>'[1]VERİ GİRİŞİ'!B114</f>
        <v>0</v>
      </c>
      <c r="D101" s="143"/>
      <c r="E101" s="143"/>
      <c r="F101" s="143"/>
      <c r="G101" s="143"/>
      <c r="H101" s="144"/>
      <c r="I101" s="142">
        <f>'[1]VERİ GİRİŞİ'!F114</f>
        <v>0</v>
      </c>
      <c r="J101" s="143"/>
      <c r="K101" s="143"/>
      <c r="L101" s="143"/>
      <c r="M101" s="144"/>
      <c r="N101" s="50">
        <f>'[1]VERİ GİRİŞİ'!K114</f>
        <v>0</v>
      </c>
      <c r="O101" s="51">
        <f>'[1]VERİ GİRİŞİ'!J114</f>
        <v>0</v>
      </c>
      <c r="P101" s="52"/>
      <c r="Q101" s="145">
        <f t="shared" si="3"/>
        <v>0</v>
      </c>
      <c r="R101" s="146"/>
      <c r="S101" s="38"/>
      <c r="T101" s="39"/>
      <c r="U101" s="39"/>
    </row>
    <row r="102" spans="1:21" ht="14.25" hidden="1" customHeight="1" x14ac:dyDescent="0.2">
      <c r="A102" s="5" t="str">
        <f t="shared" si="4"/>
        <v/>
      </c>
      <c r="B102" s="49">
        <f>'[1]VERİ GİRİŞİ'!A115</f>
        <v>0</v>
      </c>
      <c r="C102" s="142">
        <f>'[1]VERİ GİRİŞİ'!B115</f>
        <v>0</v>
      </c>
      <c r="D102" s="143"/>
      <c r="E102" s="143"/>
      <c r="F102" s="143"/>
      <c r="G102" s="143"/>
      <c r="H102" s="144"/>
      <c r="I102" s="142">
        <f>'[1]VERİ GİRİŞİ'!F115</f>
        <v>0</v>
      </c>
      <c r="J102" s="143"/>
      <c r="K102" s="143"/>
      <c r="L102" s="143"/>
      <c r="M102" s="144"/>
      <c r="N102" s="50">
        <f>'[1]VERİ GİRİŞİ'!K115</f>
        <v>0</v>
      </c>
      <c r="O102" s="51">
        <f>'[1]VERİ GİRİŞİ'!J115</f>
        <v>0</v>
      </c>
      <c r="P102" s="52"/>
      <c r="Q102" s="145">
        <f t="shared" si="3"/>
        <v>0</v>
      </c>
      <c r="R102" s="146"/>
      <c r="S102" s="38"/>
      <c r="T102" s="39"/>
      <c r="U102" s="39"/>
    </row>
    <row r="103" spans="1:21" ht="14.25" hidden="1" customHeight="1" x14ac:dyDescent="0.2">
      <c r="A103" s="5" t="str">
        <f t="shared" si="4"/>
        <v/>
      </c>
      <c r="B103" s="49">
        <f>'[1]VERİ GİRİŞİ'!A116</f>
        <v>0</v>
      </c>
      <c r="C103" s="142">
        <f>'[1]VERİ GİRİŞİ'!B116</f>
        <v>0</v>
      </c>
      <c r="D103" s="143"/>
      <c r="E103" s="143"/>
      <c r="F103" s="143"/>
      <c r="G103" s="143"/>
      <c r="H103" s="144"/>
      <c r="I103" s="142">
        <f>'[1]VERİ GİRİŞİ'!F116</f>
        <v>0</v>
      </c>
      <c r="J103" s="143"/>
      <c r="K103" s="143"/>
      <c r="L103" s="143"/>
      <c r="M103" s="144"/>
      <c r="N103" s="50">
        <f>'[1]VERİ GİRİŞİ'!K116</f>
        <v>0</v>
      </c>
      <c r="O103" s="51">
        <f>'[1]VERİ GİRİŞİ'!J116</f>
        <v>0</v>
      </c>
      <c r="P103" s="52"/>
      <c r="Q103" s="145">
        <f t="shared" si="3"/>
        <v>0</v>
      </c>
      <c r="R103" s="146"/>
      <c r="S103" s="38"/>
      <c r="T103" s="39"/>
      <c r="U103" s="39"/>
    </row>
    <row r="104" spans="1:21" ht="14.25" hidden="1" customHeight="1" x14ac:dyDescent="0.2">
      <c r="A104" s="5" t="str">
        <f t="shared" si="4"/>
        <v/>
      </c>
      <c r="B104" s="49">
        <f>'[1]VERİ GİRİŞİ'!A117</f>
        <v>0</v>
      </c>
      <c r="C104" s="142">
        <f>'[1]VERİ GİRİŞİ'!B117</f>
        <v>0</v>
      </c>
      <c r="D104" s="143"/>
      <c r="E104" s="143"/>
      <c r="F104" s="143"/>
      <c r="G104" s="143"/>
      <c r="H104" s="144"/>
      <c r="I104" s="142">
        <f>'[1]VERİ GİRİŞİ'!F117</f>
        <v>0</v>
      </c>
      <c r="J104" s="143"/>
      <c r="K104" s="143"/>
      <c r="L104" s="143"/>
      <c r="M104" s="144"/>
      <c r="N104" s="50">
        <f>'[1]VERİ GİRİŞİ'!K117</f>
        <v>0</v>
      </c>
      <c r="O104" s="51">
        <f>'[1]VERİ GİRİŞİ'!J117</f>
        <v>0</v>
      </c>
      <c r="P104" s="52"/>
      <c r="Q104" s="145">
        <f t="shared" si="3"/>
        <v>0</v>
      </c>
      <c r="R104" s="146"/>
      <c r="S104" s="38"/>
      <c r="T104" s="39"/>
      <c r="U104" s="39"/>
    </row>
    <row r="105" spans="1:21" ht="14.25" hidden="1" customHeight="1" x14ac:dyDescent="0.2">
      <c r="A105" s="5" t="str">
        <f t="shared" si="4"/>
        <v/>
      </c>
      <c r="B105" s="49">
        <f>'[1]VERİ GİRİŞİ'!A118</f>
        <v>0</v>
      </c>
      <c r="C105" s="142">
        <f>'[1]VERİ GİRİŞİ'!B118</f>
        <v>0</v>
      </c>
      <c r="D105" s="143"/>
      <c r="E105" s="143"/>
      <c r="F105" s="143"/>
      <c r="G105" s="143"/>
      <c r="H105" s="144"/>
      <c r="I105" s="142">
        <f>'[1]VERİ GİRİŞİ'!F118</f>
        <v>0</v>
      </c>
      <c r="J105" s="143"/>
      <c r="K105" s="143"/>
      <c r="L105" s="143"/>
      <c r="M105" s="144"/>
      <c r="N105" s="50">
        <f>'[1]VERİ GİRİŞİ'!K118</f>
        <v>0</v>
      </c>
      <c r="O105" s="51">
        <f>'[1]VERİ GİRİŞİ'!J118</f>
        <v>0</v>
      </c>
      <c r="P105" s="52"/>
      <c r="Q105" s="145">
        <f t="shared" si="3"/>
        <v>0</v>
      </c>
      <c r="R105" s="146"/>
      <c r="S105" s="38"/>
      <c r="T105" s="39"/>
      <c r="U105" s="39"/>
    </row>
    <row r="106" spans="1:21" ht="14.25" hidden="1" customHeight="1" x14ac:dyDescent="0.2">
      <c r="A106" s="5" t="str">
        <f t="shared" si="4"/>
        <v/>
      </c>
      <c r="B106" s="49">
        <f>'[1]VERİ GİRİŞİ'!A119</f>
        <v>0</v>
      </c>
      <c r="C106" s="142">
        <f>'[1]VERİ GİRİŞİ'!B119</f>
        <v>0</v>
      </c>
      <c r="D106" s="143"/>
      <c r="E106" s="143"/>
      <c r="F106" s="143"/>
      <c r="G106" s="143"/>
      <c r="H106" s="144"/>
      <c r="I106" s="142">
        <f>'[1]VERİ GİRİŞİ'!F119</f>
        <v>0</v>
      </c>
      <c r="J106" s="143"/>
      <c r="K106" s="143"/>
      <c r="L106" s="143"/>
      <c r="M106" s="144"/>
      <c r="N106" s="50">
        <f>'[1]VERİ GİRİŞİ'!K119</f>
        <v>0</v>
      </c>
      <c r="O106" s="51">
        <f>'[1]VERİ GİRİŞİ'!J119</f>
        <v>0</v>
      </c>
      <c r="P106" s="52"/>
      <c r="Q106" s="145">
        <f t="shared" si="3"/>
        <v>0</v>
      </c>
      <c r="R106" s="146"/>
      <c r="S106" s="38"/>
      <c r="T106" s="39"/>
      <c r="U106" s="39"/>
    </row>
    <row r="107" spans="1:21" ht="14.25" hidden="1" customHeight="1" x14ac:dyDescent="0.2">
      <c r="A107" s="5" t="str">
        <f t="shared" si="4"/>
        <v/>
      </c>
      <c r="B107" s="49">
        <f>'[1]VERİ GİRİŞİ'!A120</f>
        <v>0</v>
      </c>
      <c r="C107" s="142">
        <f>'[1]VERİ GİRİŞİ'!B120</f>
        <v>0</v>
      </c>
      <c r="D107" s="143"/>
      <c r="E107" s="143"/>
      <c r="F107" s="143"/>
      <c r="G107" s="143"/>
      <c r="H107" s="144"/>
      <c r="I107" s="142">
        <f>'[1]VERİ GİRİŞİ'!F120</f>
        <v>0</v>
      </c>
      <c r="J107" s="143"/>
      <c r="K107" s="143"/>
      <c r="L107" s="143"/>
      <c r="M107" s="144"/>
      <c r="N107" s="50">
        <f>'[1]VERİ GİRİŞİ'!K120</f>
        <v>0</v>
      </c>
      <c r="O107" s="51">
        <f>'[1]VERİ GİRİŞİ'!J120</f>
        <v>0</v>
      </c>
      <c r="P107" s="52"/>
      <c r="Q107" s="145">
        <f t="shared" si="3"/>
        <v>0</v>
      </c>
      <c r="R107" s="146"/>
      <c r="S107" s="38"/>
      <c r="T107" s="39"/>
      <c r="U107" s="39"/>
    </row>
    <row r="108" spans="1:21" ht="14.25" hidden="1" customHeight="1" x14ac:dyDescent="0.2">
      <c r="A108" s="5" t="str">
        <f t="shared" si="4"/>
        <v/>
      </c>
      <c r="B108" s="49">
        <f>'[1]VERİ GİRİŞİ'!A121</f>
        <v>0</v>
      </c>
      <c r="C108" s="142">
        <f>'[1]VERİ GİRİŞİ'!B121</f>
        <v>0</v>
      </c>
      <c r="D108" s="143"/>
      <c r="E108" s="143"/>
      <c r="F108" s="143"/>
      <c r="G108" s="143"/>
      <c r="H108" s="144"/>
      <c r="I108" s="142">
        <f>'[1]VERİ GİRİŞİ'!F121</f>
        <v>0</v>
      </c>
      <c r="J108" s="143"/>
      <c r="K108" s="143"/>
      <c r="L108" s="143"/>
      <c r="M108" s="144"/>
      <c r="N108" s="50">
        <f>'[1]VERİ GİRİŞİ'!K121</f>
        <v>0</v>
      </c>
      <c r="O108" s="51">
        <f>'[1]VERİ GİRİŞİ'!J121</f>
        <v>0</v>
      </c>
      <c r="P108" s="52"/>
      <c r="Q108" s="145">
        <f t="shared" si="3"/>
        <v>0</v>
      </c>
      <c r="R108" s="146"/>
      <c r="S108" s="38"/>
      <c r="T108" s="39"/>
      <c r="U108" s="39"/>
    </row>
    <row r="109" spans="1:21" ht="14.25" hidden="1" customHeight="1" x14ac:dyDescent="0.2">
      <c r="A109" s="5" t="str">
        <f t="shared" si="4"/>
        <v/>
      </c>
      <c r="B109" s="49">
        <f>'[1]VERİ GİRİŞİ'!A122</f>
        <v>0</v>
      </c>
      <c r="C109" s="142">
        <f>'[1]VERİ GİRİŞİ'!B122</f>
        <v>0</v>
      </c>
      <c r="D109" s="143"/>
      <c r="E109" s="143"/>
      <c r="F109" s="143"/>
      <c r="G109" s="143"/>
      <c r="H109" s="144"/>
      <c r="I109" s="142">
        <f>'[1]VERİ GİRİŞİ'!F122</f>
        <v>0</v>
      </c>
      <c r="J109" s="143"/>
      <c r="K109" s="143"/>
      <c r="L109" s="143"/>
      <c r="M109" s="144"/>
      <c r="N109" s="50">
        <f>'[1]VERİ GİRİŞİ'!K122</f>
        <v>0</v>
      </c>
      <c r="O109" s="51">
        <f>'[1]VERİ GİRİŞİ'!J122</f>
        <v>0</v>
      </c>
      <c r="P109" s="52"/>
      <c r="Q109" s="145">
        <f t="shared" si="3"/>
        <v>0</v>
      </c>
      <c r="R109" s="146"/>
      <c r="S109" s="38"/>
      <c r="T109" s="39"/>
      <c r="U109" s="39"/>
    </row>
    <row r="110" spans="1:21" ht="14.25" hidden="1" customHeight="1" x14ac:dyDescent="0.2">
      <c r="A110" s="5" t="str">
        <f t="shared" si="4"/>
        <v/>
      </c>
      <c r="B110" s="49">
        <f>'[1]VERİ GİRİŞİ'!A123</f>
        <v>0</v>
      </c>
      <c r="C110" s="142">
        <f>'[1]VERİ GİRİŞİ'!B123</f>
        <v>0</v>
      </c>
      <c r="D110" s="143"/>
      <c r="E110" s="143"/>
      <c r="F110" s="143"/>
      <c r="G110" s="143"/>
      <c r="H110" s="144"/>
      <c r="I110" s="142">
        <f>'[1]VERİ GİRİŞİ'!F123</f>
        <v>0</v>
      </c>
      <c r="J110" s="143"/>
      <c r="K110" s="143"/>
      <c r="L110" s="143"/>
      <c r="M110" s="144"/>
      <c r="N110" s="50">
        <f>'[1]VERİ GİRİŞİ'!K123</f>
        <v>0</v>
      </c>
      <c r="O110" s="51">
        <f>'[1]VERİ GİRİŞİ'!J123</f>
        <v>0</v>
      </c>
      <c r="P110" s="52"/>
      <c r="Q110" s="145">
        <f t="shared" si="3"/>
        <v>0</v>
      </c>
      <c r="R110" s="146"/>
      <c r="S110" s="38"/>
      <c r="T110" s="39"/>
      <c r="U110" s="39"/>
    </row>
    <row r="111" spans="1:21" ht="14.25" hidden="1" customHeight="1" x14ac:dyDescent="0.2">
      <c r="A111" s="5" t="str">
        <f t="shared" si="4"/>
        <v/>
      </c>
      <c r="B111" s="49">
        <f>'[1]VERİ GİRİŞİ'!A124</f>
        <v>0</v>
      </c>
      <c r="C111" s="142">
        <f>'[1]VERİ GİRİŞİ'!B124</f>
        <v>0</v>
      </c>
      <c r="D111" s="143"/>
      <c r="E111" s="143"/>
      <c r="F111" s="143"/>
      <c r="G111" s="143"/>
      <c r="H111" s="144"/>
      <c r="I111" s="142">
        <f>'[1]VERİ GİRİŞİ'!F124</f>
        <v>0</v>
      </c>
      <c r="J111" s="143"/>
      <c r="K111" s="143"/>
      <c r="L111" s="143"/>
      <c r="M111" s="144"/>
      <c r="N111" s="50">
        <f>'[1]VERİ GİRİŞİ'!K124</f>
        <v>0</v>
      </c>
      <c r="O111" s="51">
        <f>'[1]VERİ GİRİŞİ'!J124</f>
        <v>0</v>
      </c>
      <c r="P111" s="52"/>
      <c r="Q111" s="145">
        <f t="shared" si="3"/>
        <v>0</v>
      </c>
      <c r="R111" s="146"/>
      <c r="S111" s="38"/>
      <c r="T111" s="39"/>
      <c r="U111" s="39"/>
    </row>
    <row r="112" spans="1:21" ht="14.25" hidden="1" customHeight="1" x14ac:dyDescent="0.2">
      <c r="A112" s="5" t="str">
        <f t="shared" si="4"/>
        <v/>
      </c>
      <c r="B112" s="49">
        <f>'[1]VERİ GİRİŞİ'!A125</f>
        <v>0</v>
      </c>
      <c r="C112" s="142">
        <f>'[1]VERİ GİRİŞİ'!B125</f>
        <v>0</v>
      </c>
      <c r="D112" s="143"/>
      <c r="E112" s="143"/>
      <c r="F112" s="143"/>
      <c r="G112" s="143"/>
      <c r="H112" s="144"/>
      <c r="I112" s="142">
        <f>'[1]VERİ GİRİŞİ'!F125</f>
        <v>0</v>
      </c>
      <c r="J112" s="143"/>
      <c r="K112" s="143"/>
      <c r="L112" s="143"/>
      <c r="M112" s="144"/>
      <c r="N112" s="50">
        <f>'[1]VERİ GİRİŞİ'!K125</f>
        <v>0</v>
      </c>
      <c r="O112" s="51">
        <f>'[1]VERİ GİRİŞİ'!J125</f>
        <v>0</v>
      </c>
      <c r="P112" s="52"/>
      <c r="Q112" s="145">
        <f t="shared" si="3"/>
        <v>0</v>
      </c>
      <c r="R112" s="146"/>
      <c r="S112" s="38"/>
      <c r="T112" s="39"/>
      <c r="U112" s="39"/>
    </row>
    <row r="113" spans="1:21" ht="14.25" hidden="1" customHeight="1" x14ac:dyDescent="0.2">
      <c r="A113" s="5" t="str">
        <f t="shared" si="4"/>
        <v/>
      </c>
      <c r="B113" s="49">
        <f>'[1]VERİ GİRİŞİ'!A126</f>
        <v>0</v>
      </c>
      <c r="C113" s="142">
        <f>'[1]VERİ GİRİŞİ'!B126</f>
        <v>0</v>
      </c>
      <c r="D113" s="143"/>
      <c r="E113" s="143"/>
      <c r="F113" s="143"/>
      <c r="G113" s="143"/>
      <c r="H113" s="144"/>
      <c r="I113" s="142">
        <f>'[1]VERİ GİRİŞİ'!F126</f>
        <v>0</v>
      </c>
      <c r="J113" s="143"/>
      <c r="K113" s="143"/>
      <c r="L113" s="143"/>
      <c r="M113" s="144"/>
      <c r="N113" s="50">
        <f>'[1]VERİ GİRİŞİ'!K126</f>
        <v>0</v>
      </c>
      <c r="O113" s="51">
        <f>'[1]VERİ GİRİŞİ'!J126</f>
        <v>0</v>
      </c>
      <c r="P113" s="52"/>
      <c r="Q113" s="145">
        <f t="shared" si="3"/>
        <v>0</v>
      </c>
      <c r="R113" s="146"/>
      <c r="S113" s="38"/>
      <c r="T113" s="39"/>
      <c r="U113" s="39"/>
    </row>
    <row r="114" spans="1:21" ht="14.25" hidden="1" customHeight="1" x14ac:dyDescent="0.2">
      <c r="A114" s="5" t="str">
        <f t="shared" si="4"/>
        <v/>
      </c>
      <c r="B114" s="49">
        <f>'[1]VERİ GİRİŞİ'!A127</f>
        <v>0</v>
      </c>
      <c r="C114" s="142">
        <f>'[1]VERİ GİRİŞİ'!B127</f>
        <v>0</v>
      </c>
      <c r="D114" s="143"/>
      <c r="E114" s="143"/>
      <c r="F114" s="143"/>
      <c r="G114" s="143"/>
      <c r="H114" s="144"/>
      <c r="I114" s="142">
        <f>'[1]VERİ GİRİŞİ'!F127</f>
        <v>0</v>
      </c>
      <c r="J114" s="143"/>
      <c r="K114" s="143"/>
      <c r="L114" s="143"/>
      <c r="M114" s="144"/>
      <c r="N114" s="50">
        <f>'[1]VERİ GİRİŞİ'!K127</f>
        <v>0</v>
      </c>
      <c r="O114" s="51">
        <f>'[1]VERİ GİRİŞİ'!J127</f>
        <v>0</v>
      </c>
      <c r="P114" s="52"/>
      <c r="Q114" s="145">
        <f t="shared" si="3"/>
        <v>0</v>
      </c>
      <c r="R114" s="146"/>
      <c r="S114" s="38"/>
      <c r="T114" s="39"/>
      <c r="U114" s="39"/>
    </row>
    <row r="115" spans="1:21" ht="14.25" hidden="1" customHeight="1" x14ac:dyDescent="0.2">
      <c r="A115" s="5" t="str">
        <f t="shared" si="4"/>
        <v/>
      </c>
      <c r="B115" s="49">
        <f>'[1]VERİ GİRİŞİ'!A128</f>
        <v>0</v>
      </c>
      <c r="C115" s="142">
        <f>'[1]VERİ GİRİŞİ'!B128</f>
        <v>0</v>
      </c>
      <c r="D115" s="143"/>
      <c r="E115" s="143"/>
      <c r="F115" s="143"/>
      <c r="G115" s="143"/>
      <c r="H115" s="144"/>
      <c r="I115" s="142">
        <f>'[1]VERİ GİRİŞİ'!F128</f>
        <v>0</v>
      </c>
      <c r="J115" s="143"/>
      <c r="K115" s="143"/>
      <c r="L115" s="143"/>
      <c r="M115" s="144"/>
      <c r="N115" s="50">
        <f>'[1]VERİ GİRİŞİ'!K128</f>
        <v>0</v>
      </c>
      <c r="O115" s="51">
        <f>'[1]VERİ GİRİŞİ'!J128</f>
        <v>0</v>
      </c>
      <c r="P115" s="52"/>
      <c r="Q115" s="145">
        <f t="shared" si="3"/>
        <v>0</v>
      </c>
      <c r="R115" s="146"/>
      <c r="S115" s="38"/>
      <c r="T115" s="39"/>
      <c r="U115" s="39"/>
    </row>
    <row r="116" spans="1:21" ht="14.25" hidden="1" customHeight="1" x14ac:dyDescent="0.2">
      <c r="A116" s="5" t="str">
        <f t="shared" si="4"/>
        <v/>
      </c>
      <c r="B116" s="49">
        <f>'[1]VERİ GİRİŞİ'!A129</f>
        <v>0</v>
      </c>
      <c r="C116" s="142">
        <f>'[1]VERİ GİRİŞİ'!B129</f>
        <v>0</v>
      </c>
      <c r="D116" s="143"/>
      <c r="E116" s="143"/>
      <c r="F116" s="143"/>
      <c r="G116" s="143"/>
      <c r="H116" s="144"/>
      <c r="I116" s="142">
        <f>'[1]VERİ GİRİŞİ'!F129</f>
        <v>0</v>
      </c>
      <c r="J116" s="143"/>
      <c r="K116" s="143"/>
      <c r="L116" s="143"/>
      <c r="M116" s="144"/>
      <c r="N116" s="50">
        <f>'[1]VERİ GİRİŞİ'!K129</f>
        <v>0</v>
      </c>
      <c r="O116" s="51">
        <f>'[1]VERİ GİRİŞİ'!J129</f>
        <v>0</v>
      </c>
      <c r="P116" s="52"/>
      <c r="Q116" s="145">
        <f t="shared" si="3"/>
        <v>0</v>
      </c>
      <c r="R116" s="146"/>
      <c r="S116" s="38"/>
      <c r="T116" s="39"/>
      <c r="U116" s="39"/>
    </row>
    <row r="117" spans="1:21" ht="14.25" hidden="1" customHeight="1" x14ac:dyDescent="0.2">
      <c r="A117" s="5" t="str">
        <f t="shared" si="4"/>
        <v/>
      </c>
      <c r="B117" s="49">
        <f>'[1]VERİ GİRİŞİ'!A130</f>
        <v>0</v>
      </c>
      <c r="C117" s="142">
        <f>'[1]VERİ GİRİŞİ'!B130</f>
        <v>0</v>
      </c>
      <c r="D117" s="143"/>
      <c r="E117" s="143"/>
      <c r="F117" s="143"/>
      <c r="G117" s="143"/>
      <c r="H117" s="144"/>
      <c r="I117" s="142">
        <f>'[1]VERİ GİRİŞİ'!F130</f>
        <v>0</v>
      </c>
      <c r="J117" s="143"/>
      <c r="K117" s="143"/>
      <c r="L117" s="143"/>
      <c r="M117" s="144"/>
      <c r="N117" s="50">
        <f>'[1]VERİ GİRİŞİ'!K130</f>
        <v>0</v>
      </c>
      <c r="O117" s="51">
        <f>'[1]VERİ GİRİŞİ'!J130</f>
        <v>0</v>
      </c>
      <c r="P117" s="52"/>
      <c r="Q117" s="145">
        <f t="shared" si="3"/>
        <v>0</v>
      </c>
      <c r="R117" s="146"/>
      <c r="S117" s="38"/>
      <c r="T117" s="39"/>
      <c r="U117" s="39"/>
    </row>
    <row r="118" spans="1:21" ht="14.25" hidden="1" customHeight="1" x14ac:dyDescent="0.2">
      <c r="A118" s="5" t="str">
        <f t="shared" si="4"/>
        <v/>
      </c>
      <c r="B118" s="49">
        <f>'[1]VERİ GİRİŞİ'!A131</f>
        <v>0</v>
      </c>
      <c r="C118" s="142">
        <f>'[1]VERİ GİRİŞİ'!B131</f>
        <v>0</v>
      </c>
      <c r="D118" s="143"/>
      <c r="E118" s="143"/>
      <c r="F118" s="143"/>
      <c r="G118" s="143"/>
      <c r="H118" s="144"/>
      <c r="I118" s="142">
        <f>'[1]VERİ GİRİŞİ'!F131</f>
        <v>0</v>
      </c>
      <c r="J118" s="143"/>
      <c r="K118" s="143"/>
      <c r="L118" s="143"/>
      <c r="M118" s="144"/>
      <c r="N118" s="50">
        <f>'[1]VERİ GİRİŞİ'!K131</f>
        <v>0</v>
      </c>
      <c r="O118" s="51">
        <f>'[1]VERİ GİRİŞİ'!J131</f>
        <v>0</v>
      </c>
      <c r="P118" s="52"/>
      <c r="Q118" s="145">
        <f t="shared" si="3"/>
        <v>0</v>
      </c>
      <c r="R118" s="146"/>
      <c r="S118" s="38"/>
      <c r="T118" s="39"/>
      <c r="U118" s="39"/>
    </row>
    <row r="119" spans="1:21" ht="14.25" hidden="1" customHeight="1" x14ac:dyDescent="0.2">
      <c r="A119" s="5" t="str">
        <f t="shared" si="4"/>
        <v/>
      </c>
      <c r="B119" s="49">
        <f>'[1]VERİ GİRİŞİ'!A132</f>
        <v>0</v>
      </c>
      <c r="C119" s="142">
        <f>'[1]VERİ GİRİŞİ'!B132</f>
        <v>0</v>
      </c>
      <c r="D119" s="143"/>
      <c r="E119" s="143"/>
      <c r="F119" s="143"/>
      <c r="G119" s="143"/>
      <c r="H119" s="144"/>
      <c r="I119" s="142">
        <f>'[1]VERİ GİRİŞİ'!F132</f>
        <v>0</v>
      </c>
      <c r="J119" s="143"/>
      <c r="K119" s="143"/>
      <c r="L119" s="143"/>
      <c r="M119" s="144"/>
      <c r="N119" s="50">
        <f>'[1]VERİ GİRİŞİ'!K132</f>
        <v>0</v>
      </c>
      <c r="O119" s="51">
        <f>'[1]VERİ GİRİŞİ'!J132</f>
        <v>0</v>
      </c>
      <c r="P119" s="52"/>
      <c r="Q119" s="145">
        <f t="shared" si="3"/>
        <v>0</v>
      </c>
      <c r="R119" s="146"/>
      <c r="S119" s="38"/>
      <c r="T119" s="39"/>
      <c r="U119" s="39"/>
    </row>
    <row r="120" spans="1:21" ht="14.25" hidden="1" customHeight="1" x14ac:dyDescent="0.2">
      <c r="A120" s="5" t="str">
        <f t="shared" si="4"/>
        <v/>
      </c>
      <c r="B120" s="49">
        <f>'[1]VERİ GİRİŞİ'!A133</f>
        <v>0</v>
      </c>
      <c r="C120" s="142">
        <f>'[1]VERİ GİRİŞİ'!B133</f>
        <v>0</v>
      </c>
      <c r="D120" s="143"/>
      <c r="E120" s="143"/>
      <c r="F120" s="143"/>
      <c r="G120" s="143"/>
      <c r="H120" s="144"/>
      <c r="I120" s="142">
        <f>'[1]VERİ GİRİŞİ'!F133</f>
        <v>0</v>
      </c>
      <c r="J120" s="143"/>
      <c r="K120" s="143"/>
      <c r="L120" s="143"/>
      <c r="M120" s="144"/>
      <c r="N120" s="50">
        <f>'[1]VERİ GİRİŞİ'!K133</f>
        <v>0</v>
      </c>
      <c r="O120" s="51">
        <f>'[1]VERİ GİRİŞİ'!J133</f>
        <v>0</v>
      </c>
      <c r="P120" s="52"/>
      <c r="Q120" s="145">
        <f t="shared" ref="Q120:Q129" si="5">ROUND(SUM(O120*P120),2)</f>
        <v>0</v>
      </c>
      <c r="R120" s="146"/>
      <c r="S120" s="38"/>
      <c r="T120" s="39"/>
      <c r="U120" s="39"/>
    </row>
    <row r="121" spans="1:21" ht="14.25" hidden="1" customHeight="1" x14ac:dyDescent="0.2">
      <c r="A121" s="5" t="str">
        <f t="shared" si="4"/>
        <v/>
      </c>
      <c r="B121" s="49">
        <f>'[1]VERİ GİRİŞİ'!A134</f>
        <v>0</v>
      </c>
      <c r="C121" s="142">
        <f>'[1]VERİ GİRİŞİ'!B134</f>
        <v>0</v>
      </c>
      <c r="D121" s="143"/>
      <c r="E121" s="143"/>
      <c r="F121" s="143"/>
      <c r="G121" s="143"/>
      <c r="H121" s="144"/>
      <c r="I121" s="142">
        <f>'[1]VERİ GİRİŞİ'!F134</f>
        <v>0</v>
      </c>
      <c r="J121" s="143"/>
      <c r="K121" s="143"/>
      <c r="L121" s="143"/>
      <c r="M121" s="144"/>
      <c r="N121" s="50">
        <f>'[1]VERİ GİRİŞİ'!K134</f>
        <v>0</v>
      </c>
      <c r="O121" s="51">
        <f>'[1]VERİ GİRİŞİ'!J134</f>
        <v>0</v>
      </c>
      <c r="P121" s="52"/>
      <c r="Q121" s="145">
        <f t="shared" si="5"/>
        <v>0</v>
      </c>
      <c r="R121" s="146"/>
      <c r="S121" s="38"/>
      <c r="T121" s="39"/>
      <c r="U121" s="39"/>
    </row>
    <row r="122" spans="1:21" ht="14.25" hidden="1" customHeight="1" x14ac:dyDescent="0.2">
      <c r="A122" s="5" t="str">
        <f t="shared" si="4"/>
        <v/>
      </c>
      <c r="B122" s="49">
        <f>'[1]VERİ GİRİŞİ'!A135</f>
        <v>0</v>
      </c>
      <c r="C122" s="142">
        <f>'[1]VERİ GİRİŞİ'!B135</f>
        <v>0</v>
      </c>
      <c r="D122" s="143"/>
      <c r="E122" s="143"/>
      <c r="F122" s="143"/>
      <c r="G122" s="143"/>
      <c r="H122" s="144"/>
      <c r="I122" s="142">
        <f>'[1]VERİ GİRİŞİ'!F135</f>
        <v>0</v>
      </c>
      <c r="J122" s="143"/>
      <c r="K122" s="143"/>
      <c r="L122" s="143"/>
      <c r="M122" s="144"/>
      <c r="N122" s="50">
        <f>'[1]VERİ GİRİŞİ'!K135</f>
        <v>0</v>
      </c>
      <c r="O122" s="51">
        <f>'[1]VERİ GİRİŞİ'!J135</f>
        <v>0</v>
      </c>
      <c r="P122" s="52"/>
      <c r="Q122" s="145">
        <f t="shared" si="5"/>
        <v>0</v>
      </c>
      <c r="R122" s="146"/>
      <c r="S122" s="38"/>
      <c r="T122" s="39"/>
      <c r="U122" s="39"/>
    </row>
    <row r="123" spans="1:21" ht="14.25" hidden="1" customHeight="1" x14ac:dyDescent="0.2">
      <c r="A123" s="5" t="str">
        <f t="shared" si="4"/>
        <v/>
      </c>
      <c r="B123" s="49">
        <f>'[1]VERİ GİRİŞİ'!A136</f>
        <v>0</v>
      </c>
      <c r="C123" s="142">
        <f>'[1]VERİ GİRİŞİ'!B136</f>
        <v>0</v>
      </c>
      <c r="D123" s="143"/>
      <c r="E123" s="143"/>
      <c r="F123" s="143"/>
      <c r="G123" s="143"/>
      <c r="H123" s="144"/>
      <c r="I123" s="142">
        <f>'[1]VERİ GİRİŞİ'!F136</f>
        <v>0</v>
      </c>
      <c r="J123" s="143"/>
      <c r="K123" s="143"/>
      <c r="L123" s="143"/>
      <c r="M123" s="144"/>
      <c r="N123" s="50">
        <f>'[1]VERİ GİRİŞİ'!K136</f>
        <v>0</v>
      </c>
      <c r="O123" s="51">
        <f>'[1]VERİ GİRİŞİ'!J136</f>
        <v>0</v>
      </c>
      <c r="P123" s="52"/>
      <c r="Q123" s="145">
        <f t="shared" si="5"/>
        <v>0</v>
      </c>
      <c r="R123" s="146"/>
      <c r="S123" s="38"/>
      <c r="T123" s="39"/>
      <c r="U123" s="39"/>
    </row>
    <row r="124" spans="1:21" ht="14.25" hidden="1" customHeight="1" x14ac:dyDescent="0.2">
      <c r="A124" s="5" t="str">
        <f t="shared" si="4"/>
        <v/>
      </c>
      <c r="B124" s="49">
        <f>'[1]VERİ GİRİŞİ'!A137</f>
        <v>0</v>
      </c>
      <c r="C124" s="142">
        <f>'[1]VERİ GİRİŞİ'!B137</f>
        <v>0</v>
      </c>
      <c r="D124" s="143"/>
      <c r="E124" s="143"/>
      <c r="F124" s="143"/>
      <c r="G124" s="143"/>
      <c r="H124" s="144"/>
      <c r="I124" s="142">
        <f>'[1]VERİ GİRİŞİ'!F137</f>
        <v>0</v>
      </c>
      <c r="J124" s="143"/>
      <c r="K124" s="143"/>
      <c r="L124" s="143"/>
      <c r="M124" s="144"/>
      <c r="N124" s="50">
        <f>'[1]VERİ GİRİŞİ'!K137</f>
        <v>0</v>
      </c>
      <c r="O124" s="51">
        <f>'[1]VERİ GİRİŞİ'!J137</f>
        <v>0</v>
      </c>
      <c r="P124" s="52"/>
      <c r="Q124" s="145">
        <f t="shared" si="5"/>
        <v>0</v>
      </c>
      <c r="R124" s="146"/>
      <c r="S124" s="38"/>
      <c r="T124" s="39"/>
      <c r="U124" s="39"/>
    </row>
    <row r="125" spans="1:21" ht="14.25" hidden="1" customHeight="1" x14ac:dyDescent="0.2">
      <c r="A125" s="5" t="str">
        <f t="shared" si="4"/>
        <v/>
      </c>
      <c r="B125" s="49">
        <f>'[1]VERİ GİRİŞİ'!A138</f>
        <v>0</v>
      </c>
      <c r="C125" s="142">
        <f>'[1]VERİ GİRİŞİ'!B138</f>
        <v>0</v>
      </c>
      <c r="D125" s="143"/>
      <c r="E125" s="143"/>
      <c r="F125" s="143"/>
      <c r="G125" s="143"/>
      <c r="H125" s="144"/>
      <c r="I125" s="142">
        <f>'[1]VERİ GİRİŞİ'!F138</f>
        <v>0</v>
      </c>
      <c r="J125" s="143"/>
      <c r="K125" s="143"/>
      <c r="L125" s="143"/>
      <c r="M125" s="144"/>
      <c r="N125" s="50">
        <f>'[1]VERİ GİRİŞİ'!K138</f>
        <v>0</v>
      </c>
      <c r="O125" s="51">
        <f>'[1]VERİ GİRİŞİ'!J138</f>
        <v>0</v>
      </c>
      <c r="P125" s="52"/>
      <c r="Q125" s="145">
        <f t="shared" si="5"/>
        <v>0</v>
      </c>
      <c r="R125" s="146"/>
      <c r="S125" s="38"/>
      <c r="T125" s="39"/>
      <c r="U125" s="39"/>
    </row>
    <row r="126" spans="1:21" ht="14.25" hidden="1" customHeight="1" x14ac:dyDescent="0.2">
      <c r="A126" s="5" t="str">
        <f t="shared" si="4"/>
        <v/>
      </c>
      <c r="B126" s="49">
        <f>'[1]VERİ GİRİŞİ'!A139</f>
        <v>0</v>
      </c>
      <c r="C126" s="142">
        <f>'[1]VERİ GİRİŞİ'!B139</f>
        <v>0</v>
      </c>
      <c r="D126" s="143"/>
      <c r="E126" s="143"/>
      <c r="F126" s="143"/>
      <c r="G126" s="143"/>
      <c r="H126" s="144"/>
      <c r="I126" s="142">
        <f>'[1]VERİ GİRİŞİ'!F139</f>
        <v>0</v>
      </c>
      <c r="J126" s="143"/>
      <c r="K126" s="143"/>
      <c r="L126" s="143"/>
      <c r="M126" s="144"/>
      <c r="N126" s="50">
        <f>'[1]VERİ GİRİŞİ'!K139</f>
        <v>0</v>
      </c>
      <c r="O126" s="51">
        <f>'[1]VERİ GİRİŞİ'!J139</f>
        <v>0</v>
      </c>
      <c r="P126" s="52"/>
      <c r="Q126" s="145">
        <f t="shared" si="5"/>
        <v>0</v>
      </c>
      <c r="R126" s="146"/>
      <c r="S126" s="38"/>
      <c r="T126" s="39"/>
      <c r="U126" s="39"/>
    </row>
    <row r="127" spans="1:21" ht="14.25" hidden="1" customHeight="1" x14ac:dyDescent="0.2">
      <c r="A127" s="5" t="str">
        <f t="shared" si="4"/>
        <v/>
      </c>
      <c r="B127" s="49">
        <f>'[1]VERİ GİRİŞİ'!A140</f>
        <v>0</v>
      </c>
      <c r="C127" s="142">
        <f>'[1]VERİ GİRİŞİ'!B140</f>
        <v>0</v>
      </c>
      <c r="D127" s="143"/>
      <c r="E127" s="143"/>
      <c r="F127" s="143"/>
      <c r="G127" s="143"/>
      <c r="H127" s="144"/>
      <c r="I127" s="142">
        <f>'[1]VERİ GİRİŞİ'!F140</f>
        <v>0</v>
      </c>
      <c r="J127" s="143"/>
      <c r="K127" s="143"/>
      <c r="L127" s="143"/>
      <c r="M127" s="144"/>
      <c r="N127" s="50">
        <f>'[1]VERİ GİRİŞİ'!K140</f>
        <v>0</v>
      </c>
      <c r="O127" s="51">
        <f>'[1]VERİ GİRİŞİ'!J140</f>
        <v>0</v>
      </c>
      <c r="P127" s="52"/>
      <c r="Q127" s="145">
        <f t="shared" si="5"/>
        <v>0</v>
      </c>
      <c r="R127" s="146"/>
      <c r="S127" s="38"/>
      <c r="T127" s="39"/>
      <c r="U127" s="39"/>
    </row>
    <row r="128" spans="1:21" ht="14.25" hidden="1" customHeight="1" x14ac:dyDescent="0.2">
      <c r="A128" s="5" t="str">
        <f t="shared" si="4"/>
        <v/>
      </c>
      <c r="B128" s="49">
        <f>'[1]VERİ GİRİŞİ'!A141</f>
        <v>0</v>
      </c>
      <c r="C128" s="142">
        <f>'[1]VERİ GİRİŞİ'!B141</f>
        <v>0</v>
      </c>
      <c r="D128" s="143"/>
      <c r="E128" s="143"/>
      <c r="F128" s="143"/>
      <c r="G128" s="143"/>
      <c r="H128" s="144"/>
      <c r="I128" s="142">
        <f>'[1]VERİ GİRİŞİ'!F141</f>
        <v>0</v>
      </c>
      <c r="J128" s="143"/>
      <c r="K128" s="143"/>
      <c r="L128" s="143"/>
      <c r="M128" s="144"/>
      <c r="N128" s="50">
        <f>'[1]VERİ GİRİŞİ'!K141</f>
        <v>0</v>
      </c>
      <c r="O128" s="51">
        <f>'[1]VERİ GİRİŞİ'!J141</f>
        <v>0</v>
      </c>
      <c r="P128" s="52"/>
      <c r="Q128" s="145">
        <f t="shared" si="5"/>
        <v>0</v>
      </c>
      <c r="R128" s="146"/>
      <c r="S128" s="28"/>
    </row>
    <row r="129" spans="1:21" ht="14.25" hidden="1" customHeight="1" x14ac:dyDescent="0.2">
      <c r="A129" s="5">
        <v>1</v>
      </c>
      <c r="B129" s="53">
        <f>'[1]VERİ GİRİŞİ'!A142</f>
        <v>0</v>
      </c>
      <c r="C129" s="147">
        <f>'[1]VERİ GİRİŞİ'!B142</f>
        <v>0</v>
      </c>
      <c r="D129" s="148"/>
      <c r="E129" s="148"/>
      <c r="F129" s="148"/>
      <c r="G129" s="148"/>
      <c r="H129" s="149"/>
      <c r="I129" s="147">
        <f>'[1]VERİ GİRİŞİ'!F142</f>
        <v>0</v>
      </c>
      <c r="J129" s="148"/>
      <c r="K129" s="148"/>
      <c r="L129" s="148"/>
      <c r="M129" s="149"/>
      <c r="N129" s="54">
        <f>'[1]VERİ GİRİŞİ'!K142</f>
        <v>0</v>
      </c>
      <c r="O129" s="55">
        <f>'[1]VERİ GİRİŞİ'!J142</f>
        <v>0</v>
      </c>
      <c r="P129" s="56"/>
      <c r="Q129" s="150">
        <f t="shared" si="5"/>
        <v>0</v>
      </c>
      <c r="R129" s="151"/>
      <c r="S129" s="28"/>
    </row>
    <row r="130" spans="1:21" ht="3.75" hidden="1" customHeight="1" thickBot="1" x14ac:dyDescent="0.25">
      <c r="A130" s="5">
        <v>1</v>
      </c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60"/>
      <c r="P130" s="60"/>
      <c r="Q130" s="61"/>
      <c r="R130" s="62"/>
      <c r="S130" s="28"/>
    </row>
    <row r="131" spans="1:21" ht="14.25" hidden="1" customHeight="1" thickTop="1" thickBot="1" x14ac:dyDescent="0.25">
      <c r="A131" s="5">
        <v>1</v>
      </c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130" t="s">
        <v>14</v>
      </c>
      <c r="N131" s="130"/>
      <c r="O131" s="130"/>
      <c r="P131" s="131"/>
      <c r="Q131" s="132">
        <f>SUM(Q30:Q129)</f>
        <v>0</v>
      </c>
      <c r="R131" s="133"/>
      <c r="S131" s="28"/>
    </row>
    <row r="132" spans="1:21" ht="15.75" hidden="1" customHeight="1" thickTop="1" x14ac:dyDescent="0.2">
      <c r="A132" s="5">
        <v>1</v>
      </c>
      <c r="B132" s="134" t="str">
        <f>'[1]VERİ GİRİŞİ'!B147</f>
        <v>ŞARTNAME (DİĞER ŞARTLAR)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65" t="s">
        <v>15</v>
      </c>
      <c r="N132" s="65"/>
      <c r="O132" s="65"/>
      <c r="P132" s="65"/>
      <c r="Q132" s="66"/>
      <c r="R132" s="67"/>
      <c r="S132" s="28"/>
    </row>
    <row r="133" spans="1:21" ht="14.25" hidden="1" customHeight="1" x14ac:dyDescent="0.2">
      <c r="A133" s="5">
        <v>1</v>
      </c>
      <c r="B133" s="136" t="str">
        <f>'[1]FİYAT İSTEME'!B126</f>
        <v xml:space="preserve">  1- TESLİM SÜRESİ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8"/>
      <c r="M133" s="139" t="str">
        <f>'[1]VERİ GİRİŞİ'!F148</f>
        <v>5  gün</v>
      </c>
      <c r="N133" s="140"/>
      <c r="O133" s="140"/>
      <c r="P133" s="140"/>
      <c r="Q133" s="140"/>
      <c r="R133" s="141"/>
      <c r="S133" s="28"/>
    </row>
    <row r="134" spans="1:21" ht="14.25" hidden="1" customHeight="1" x14ac:dyDescent="0.2">
      <c r="B134" s="115" t="str">
        <f>'[1]FİYAT İSTEME'!B127</f>
        <v xml:space="preserve">  2- TESLİM EDİLECEK PARTİ MİKTARI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7"/>
      <c r="M134" s="118">
        <f>'[1]VERİ GİRİŞİ'!F149</f>
        <v>1</v>
      </c>
      <c r="N134" s="119"/>
      <c r="O134" s="119"/>
      <c r="P134" s="119"/>
      <c r="Q134" s="119"/>
      <c r="R134" s="120"/>
      <c r="S134" s="28"/>
    </row>
    <row r="135" spans="1:21" ht="14.25" hidden="1" customHeight="1" x14ac:dyDescent="0.2">
      <c r="B135" s="115" t="str">
        <f>'[1]FİYAT İSTEME'!B128</f>
        <v xml:space="preserve">  3-  NAKLİYE VE SİGORTANIN KİME AİT OLDUĞU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7"/>
      <c r="M135" s="118" t="str">
        <f>'[1]VERİ GİRİŞİ'!F150</f>
        <v>Satıcıya</v>
      </c>
      <c r="N135" s="119"/>
      <c r="O135" s="119"/>
      <c r="P135" s="119"/>
      <c r="Q135" s="119"/>
      <c r="R135" s="120"/>
      <c r="S135" s="28"/>
    </row>
    <row r="136" spans="1:21" ht="14.25" hidden="1" customHeight="1" x14ac:dyDescent="0.2">
      <c r="B136" s="115" t="str">
        <f>'[1]FİYAT İSTEME'!B129</f>
        <v xml:space="preserve">  4-  DİĞER ÖZEL ŞARTLAR</v>
      </c>
      <c r="C136" s="116"/>
      <c r="D136" s="116"/>
      <c r="E136" s="116"/>
      <c r="F136" s="116"/>
      <c r="G136" s="116"/>
      <c r="H136" s="116"/>
      <c r="I136" s="116"/>
      <c r="J136" s="116"/>
      <c r="K136" s="116"/>
      <c r="L136" s="117"/>
      <c r="M136" s="118">
        <f>'[1]VERİ GİRİŞİ'!F151</f>
        <v>0</v>
      </c>
      <c r="N136" s="119"/>
      <c r="O136" s="119"/>
      <c r="P136" s="119"/>
      <c r="Q136" s="119"/>
      <c r="R136" s="120"/>
      <c r="S136" s="28"/>
    </row>
    <row r="137" spans="1:21" ht="14.25" hidden="1" customHeight="1" x14ac:dyDescent="0.2">
      <c r="B137" s="115" t="str">
        <f>'[1]FİYAT İSTEME'!B130</f>
        <v xml:space="preserve">  5-  UYULMASI GEREKEN STANDARTLAR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7"/>
      <c r="M137" s="118" t="str">
        <f>'[1]VERİ GİRİŞİ'!F152</f>
        <v>TSE</v>
      </c>
      <c r="N137" s="119"/>
      <c r="O137" s="119"/>
      <c r="P137" s="119"/>
      <c r="Q137" s="119"/>
      <c r="R137" s="120"/>
      <c r="S137" s="28"/>
    </row>
    <row r="138" spans="1:21" ht="12" hidden="1" customHeight="1" x14ac:dyDescent="0.2">
      <c r="B138" s="115" t="str">
        <f>'[1]FİYAT İSTEME'!B131</f>
        <v xml:space="preserve">  6-  TEKNİK ŞARTNAME</v>
      </c>
      <c r="C138" s="116"/>
      <c r="D138" s="116"/>
      <c r="E138" s="116"/>
      <c r="F138" s="116"/>
      <c r="G138" s="116"/>
      <c r="H138" s="116"/>
      <c r="I138" s="116"/>
      <c r="J138" s="116"/>
      <c r="K138" s="116"/>
      <c r="L138" s="117"/>
      <c r="M138" s="118" t="str">
        <f>'[1]VERİ GİRİŞİ'!F153</f>
        <v>teknik şartname ektedir ,malzemler teknik şartname standartlarına göre olacaktır.</v>
      </c>
      <c r="N138" s="119"/>
      <c r="O138" s="119"/>
      <c r="P138" s="119"/>
      <c r="Q138" s="119"/>
      <c r="R138" s="120"/>
      <c r="S138" s="28"/>
    </row>
    <row r="139" spans="1:21" ht="14.25" hidden="1" customHeight="1" x14ac:dyDescent="0.2">
      <c r="B139" s="121" t="str">
        <f>'[1]FİYAT İSTEME'!B132</f>
        <v xml:space="preserve">  7-   DİĞER HUSUSLAR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3"/>
      <c r="M139" s="124" t="str">
        <f>'[1]VERİ GİRİŞİ'!F154</f>
        <v>piyasada aranan iyi kalitede olacak</v>
      </c>
      <c r="N139" s="125"/>
      <c r="O139" s="125"/>
      <c r="P139" s="125"/>
      <c r="Q139" s="125"/>
      <c r="R139" s="126"/>
      <c r="S139" s="28"/>
    </row>
    <row r="140" spans="1:21" ht="30" customHeight="1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21" ht="45" customHeight="1" x14ac:dyDescent="0.2">
      <c r="B141" s="127" t="str">
        <f>CONCATENATE("         Yukarıda belirtilen ve  İdarenizce satın alınacak  olan malın   cinsi, özellikleri, miktarı ve diğer şartlarını    okudum. K D V  hariç  toplam ","...................TEKLİF!.................",'[1]ÖDEME EMRİ'!BT4," ","bedelle vermeyi kabul ve taahhüt ediyorum / ediyoruz.")</f>
        <v xml:space="preserve">         Yukarıda belirtilen ve  İdarenizce satın alınacak  olan malın   cinsi, özellikleri, miktarı ve diğer şartlarını    okudum. K D V  hariç  toplam ...................TEKLİF!.................TL, bedelle vermeyi kabul ve taahhüt ediyorum / ediyoruz.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28"/>
    </row>
    <row r="142" spans="1:21" ht="1.5" customHeight="1" x14ac:dyDescent="0.2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68"/>
      <c r="Q142" s="129"/>
      <c r="R142" s="129"/>
      <c r="S142" s="28"/>
    </row>
    <row r="143" spans="1:21" ht="1.5" customHeight="1" x14ac:dyDescent="0.2">
      <c r="A143" s="6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10"/>
      <c r="P143" s="111"/>
      <c r="Q143" s="111"/>
      <c r="R143" s="111"/>
      <c r="S143" s="28"/>
    </row>
    <row r="144" spans="1:21" ht="3.75" customHeight="1" x14ac:dyDescent="0.2">
      <c r="B144" s="112"/>
      <c r="C144" s="112"/>
      <c r="D144" s="112"/>
      <c r="E144" s="112"/>
      <c r="F144" s="70"/>
      <c r="G144" s="70"/>
      <c r="H144" s="70"/>
      <c r="I144" s="70"/>
      <c r="J144" s="70"/>
      <c r="K144" s="70"/>
      <c r="L144" s="70"/>
      <c r="M144" s="28"/>
      <c r="N144" s="28"/>
      <c r="O144" s="28"/>
      <c r="P144" s="27"/>
      <c r="Q144" s="27"/>
      <c r="R144" s="27"/>
      <c r="S144" s="27"/>
      <c r="T144" s="71"/>
      <c r="U144" s="71"/>
    </row>
    <row r="145" spans="1:21" ht="12.75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113" t="s">
        <v>16</v>
      </c>
      <c r="P145" s="113"/>
      <c r="Q145" s="113"/>
      <c r="R145" s="113"/>
      <c r="S145" s="72"/>
      <c r="T145" s="73"/>
      <c r="U145" s="73"/>
    </row>
    <row r="146" spans="1:21" ht="12.75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114" t="s">
        <v>21</v>
      </c>
      <c r="P146" s="114"/>
      <c r="Q146" s="114"/>
      <c r="R146" s="114"/>
      <c r="S146" s="72"/>
      <c r="T146" s="73"/>
      <c r="U146" s="73"/>
    </row>
    <row r="147" spans="1:21" ht="12.75" x14ac:dyDescent="0.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113" t="s">
        <v>17</v>
      </c>
      <c r="P147" s="113"/>
      <c r="Q147" s="113"/>
      <c r="R147" s="113"/>
      <c r="S147" s="72"/>
      <c r="T147" s="73"/>
      <c r="U147" s="73"/>
    </row>
    <row r="148" spans="1:21" ht="12.75" x14ac:dyDescent="0.2">
      <c r="B148" s="104" t="s">
        <v>18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40"/>
      <c r="Q148" s="40"/>
      <c r="R148" s="40"/>
      <c r="S148" s="40"/>
      <c r="T148" s="73"/>
      <c r="U148" s="73"/>
    </row>
    <row r="149" spans="1:21" ht="12.75" x14ac:dyDescent="0.2">
      <c r="A149" s="7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28"/>
      <c r="T149" s="73"/>
      <c r="U149" s="73"/>
    </row>
    <row r="150" spans="1:21" ht="12.75" customHeight="1" x14ac:dyDescent="0.2">
      <c r="A150" s="75"/>
      <c r="B150" s="106"/>
      <c r="C150" s="106"/>
      <c r="D150" s="106"/>
      <c r="E150" s="106"/>
      <c r="F150" s="106"/>
      <c r="G150" s="106"/>
      <c r="H150" s="106"/>
      <c r="I150" s="106"/>
      <c r="J150" s="76"/>
      <c r="K150" s="76"/>
      <c r="L150" s="76"/>
      <c r="M150" s="77"/>
      <c r="N150" s="77"/>
      <c r="O150" s="77"/>
      <c r="P150" s="77"/>
      <c r="Q150" s="77"/>
      <c r="R150" s="77"/>
      <c r="S150" s="29"/>
      <c r="T150" s="73"/>
      <c r="U150" s="73"/>
    </row>
    <row r="151" spans="1:21" ht="12.75" x14ac:dyDescent="0.2">
      <c r="A151" s="75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7"/>
      <c r="Q151" s="77"/>
      <c r="R151" s="77"/>
      <c r="S151" s="29"/>
      <c r="T151" s="73"/>
      <c r="U151" s="73"/>
    </row>
    <row r="152" spans="1:21" ht="12.75" x14ac:dyDescent="0.2">
      <c r="A152" s="75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8"/>
      <c r="P152" s="28"/>
      <c r="Q152" s="28"/>
      <c r="R152" s="28"/>
      <c r="S152" s="28"/>
      <c r="T152" s="73"/>
      <c r="U152" s="73"/>
    </row>
    <row r="153" spans="1:21" ht="12.75" x14ac:dyDescent="0.2">
      <c r="A153" s="75">
        <v>1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73"/>
      <c r="U153" s="73"/>
    </row>
    <row r="154" spans="1:21" ht="12.75" x14ac:dyDescent="0.2">
      <c r="A154" s="75">
        <v>1</v>
      </c>
      <c r="B154" s="79"/>
      <c r="C154" s="79"/>
      <c r="D154" s="79"/>
      <c r="E154" s="80"/>
      <c r="F154" s="80"/>
      <c r="G154" s="80"/>
      <c r="H154" s="80"/>
      <c r="I154" s="107"/>
      <c r="J154" s="107"/>
      <c r="K154" s="107"/>
      <c r="L154" s="107"/>
      <c r="M154" s="107"/>
      <c r="N154" s="81"/>
      <c r="O154" s="82"/>
      <c r="P154" s="81"/>
      <c r="Q154" s="81"/>
      <c r="R154" s="81"/>
      <c r="S154" s="81"/>
      <c r="T154" s="73"/>
      <c r="U154" s="73"/>
    </row>
    <row r="155" spans="1:21" ht="12.75" x14ac:dyDescent="0.2">
      <c r="A155" s="75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108"/>
      <c r="P155" s="108"/>
      <c r="Q155" s="108"/>
      <c r="R155" s="108"/>
      <c r="S155" s="80"/>
      <c r="T155" s="73"/>
      <c r="U155" s="73"/>
    </row>
    <row r="156" spans="1:21" ht="12.75" x14ac:dyDescent="0.2">
      <c r="A156" s="75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3"/>
      <c r="U156" s="73"/>
    </row>
    <row r="157" spans="1:21" ht="12.75" x14ac:dyDescent="0.2">
      <c r="A157" s="75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3"/>
      <c r="Q157" s="83"/>
      <c r="R157" s="83"/>
      <c r="S157" s="83"/>
      <c r="T157" s="73"/>
      <c r="U157" s="73"/>
    </row>
    <row r="158" spans="1:21" ht="12.75" x14ac:dyDescent="0.2">
      <c r="A158" s="75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3"/>
      <c r="U158" s="73"/>
    </row>
    <row r="159" spans="1:21" ht="12.75" x14ac:dyDescent="0.2">
      <c r="A159" s="75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3"/>
      <c r="U159" s="73"/>
    </row>
    <row r="160" spans="1:21" ht="12.75" x14ac:dyDescent="0.2">
      <c r="A160" s="84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3"/>
      <c r="U160" s="73"/>
    </row>
    <row r="161" spans="1:21" ht="12.75" x14ac:dyDescent="0.2">
      <c r="A161" s="84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9"/>
      <c r="U161" s="9"/>
    </row>
    <row r="162" spans="1:21" ht="12.75" x14ac:dyDescent="0.2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9"/>
      <c r="U162" s="9"/>
    </row>
    <row r="163" spans="1:21" ht="12.75" x14ac:dyDescent="0.2">
      <c r="A163" s="84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9"/>
      <c r="U163" s="9"/>
    </row>
    <row r="164" spans="1:21" ht="12.75" x14ac:dyDescent="0.2">
      <c r="A164" s="84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9"/>
      <c r="U164" s="9"/>
    </row>
    <row r="165" spans="1:21" ht="12.75" x14ac:dyDescent="0.2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9"/>
      <c r="U165" s="9"/>
    </row>
    <row r="166" spans="1:21" ht="12.75" x14ac:dyDescent="0.2">
      <c r="A166" s="84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9"/>
      <c r="U166" s="9"/>
    </row>
    <row r="167" spans="1:21" ht="12.75" x14ac:dyDescent="0.2">
      <c r="A167" s="84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9"/>
      <c r="U167" s="9"/>
    </row>
    <row r="168" spans="1:21" ht="12.75" x14ac:dyDescent="0.2">
      <c r="A168" s="84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9"/>
      <c r="U168" s="9"/>
    </row>
    <row r="169" spans="1:21" ht="12.75" x14ac:dyDescent="0.2">
      <c r="A169" s="86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9"/>
      <c r="U169" s="9"/>
    </row>
    <row r="170" spans="1:21" ht="12.75" x14ac:dyDescent="0.2">
      <c r="A170" s="86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9"/>
      <c r="U170" s="9"/>
    </row>
    <row r="171" spans="1:21" ht="12.75" x14ac:dyDescent="0.2">
      <c r="A171" s="86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9"/>
      <c r="U171" s="9"/>
    </row>
    <row r="172" spans="1:21" ht="12.75" x14ac:dyDescent="0.2">
      <c r="A172" s="86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9"/>
      <c r="U172" s="9"/>
    </row>
    <row r="173" spans="1:21" ht="12.75" x14ac:dyDescent="0.2">
      <c r="A173" s="86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9"/>
      <c r="U173" s="9"/>
    </row>
    <row r="174" spans="1:21" ht="12.75" x14ac:dyDescent="0.2">
      <c r="A174" s="86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9"/>
      <c r="U174" s="9"/>
    </row>
    <row r="175" spans="1:21" ht="12.75" x14ac:dyDescent="0.2">
      <c r="A175" s="86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9"/>
      <c r="U175" s="9"/>
    </row>
    <row r="176" spans="1:21" ht="12.75" x14ac:dyDescent="0.2">
      <c r="A176" s="86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9"/>
      <c r="U176" s="9"/>
    </row>
    <row r="177" spans="1:21" ht="12.75" x14ac:dyDescent="0.2">
      <c r="A177" s="86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9"/>
      <c r="U177" s="9"/>
    </row>
    <row r="178" spans="1:21" ht="12.75" x14ac:dyDescent="0.2">
      <c r="A178" s="86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9"/>
      <c r="U178" s="9"/>
    </row>
    <row r="179" spans="1:21" ht="12.75" x14ac:dyDescent="0.2">
      <c r="A179" s="86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9"/>
      <c r="U179" s="9"/>
    </row>
    <row r="180" spans="1:21" ht="12.75" x14ac:dyDescent="0.2">
      <c r="A180" s="86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9"/>
      <c r="U180" s="9"/>
    </row>
    <row r="181" spans="1:21" ht="12.75" x14ac:dyDescent="0.2">
      <c r="A181" s="86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9"/>
      <c r="U181" s="9"/>
    </row>
    <row r="182" spans="1:21" ht="12.75" x14ac:dyDescent="0.2">
      <c r="A182" s="86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9"/>
      <c r="U182" s="9"/>
    </row>
    <row r="183" spans="1:21" ht="12.75" x14ac:dyDescent="0.2">
      <c r="A183" s="86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9"/>
      <c r="U183" s="9"/>
    </row>
    <row r="184" spans="1:21" ht="12.75" x14ac:dyDescent="0.2">
      <c r="A184" s="86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9"/>
      <c r="U184" s="9"/>
    </row>
    <row r="185" spans="1:21" ht="12.75" x14ac:dyDescent="0.2">
      <c r="A185" s="86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9"/>
      <c r="U185" s="9"/>
    </row>
    <row r="186" spans="1:21" ht="12.75" x14ac:dyDescent="0.2">
      <c r="A186" s="86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9"/>
      <c r="U186" s="9"/>
    </row>
    <row r="187" spans="1:21" ht="12.75" x14ac:dyDescent="0.2">
      <c r="A187" s="86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9"/>
      <c r="U187" s="9"/>
    </row>
    <row r="188" spans="1:21" ht="12.75" x14ac:dyDescent="0.2">
      <c r="A188" s="86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9"/>
      <c r="U188" s="9"/>
    </row>
    <row r="189" spans="1:21" ht="12.75" x14ac:dyDescent="0.2">
      <c r="A189" s="86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9"/>
      <c r="U189" s="9"/>
    </row>
    <row r="190" spans="1:21" ht="12.75" x14ac:dyDescent="0.2">
      <c r="A190" s="86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9"/>
      <c r="U190" s="9"/>
    </row>
    <row r="191" spans="1:21" ht="12.75" x14ac:dyDescent="0.2">
      <c r="A191" s="86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9"/>
      <c r="U191" s="9"/>
    </row>
    <row r="192" spans="1:21" ht="12.75" x14ac:dyDescent="0.2">
      <c r="A192" s="86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9"/>
      <c r="U192" s="9"/>
    </row>
    <row r="193" spans="1:21" ht="12.75" x14ac:dyDescent="0.2">
      <c r="A193" s="86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9"/>
      <c r="U193" s="9"/>
    </row>
    <row r="194" spans="1:21" ht="12.75" x14ac:dyDescent="0.2">
      <c r="A194" s="86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9"/>
      <c r="U194" s="9"/>
    </row>
    <row r="195" spans="1:21" ht="12.75" x14ac:dyDescent="0.2">
      <c r="A195" s="86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9"/>
      <c r="U195" s="9"/>
    </row>
    <row r="196" spans="1:21" ht="12.75" x14ac:dyDescent="0.2">
      <c r="A196" s="86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9"/>
      <c r="U196" s="9"/>
    </row>
    <row r="197" spans="1:21" ht="12.75" x14ac:dyDescent="0.2">
      <c r="A197" s="86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9"/>
      <c r="U197" s="9"/>
    </row>
    <row r="198" spans="1:21" ht="12.75" x14ac:dyDescent="0.2">
      <c r="A198" s="86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9"/>
      <c r="U198" s="9"/>
    </row>
    <row r="199" spans="1:21" ht="12.75" x14ac:dyDescent="0.2">
      <c r="A199" s="86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9"/>
      <c r="U199" s="9"/>
    </row>
    <row r="200" spans="1:21" ht="12.75" x14ac:dyDescent="0.2">
      <c r="A200" s="86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9"/>
      <c r="U200" s="9"/>
    </row>
    <row r="201" spans="1:21" ht="12.75" x14ac:dyDescent="0.2">
      <c r="A201" s="86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9"/>
      <c r="U201" s="9"/>
    </row>
    <row r="202" spans="1:21" ht="12.75" x14ac:dyDescent="0.2">
      <c r="A202" s="86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9"/>
      <c r="U202" s="9"/>
    </row>
    <row r="203" spans="1:21" ht="12.75" x14ac:dyDescent="0.2">
      <c r="A203" s="86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9"/>
      <c r="U203" s="9"/>
    </row>
    <row r="204" spans="1:21" ht="12.75" x14ac:dyDescent="0.2">
      <c r="A204" s="86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9"/>
      <c r="U204" s="9"/>
    </row>
    <row r="205" spans="1:21" ht="12.75" x14ac:dyDescent="0.2">
      <c r="A205" s="86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9"/>
      <c r="U205" s="9"/>
    </row>
    <row r="206" spans="1:21" ht="12.75" x14ac:dyDescent="0.2">
      <c r="A206" s="86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9"/>
      <c r="U206" s="9"/>
    </row>
    <row r="207" spans="1:21" ht="12.75" x14ac:dyDescent="0.2">
      <c r="A207" s="86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9"/>
      <c r="U207" s="9"/>
    </row>
    <row r="208" spans="1:21" ht="12.75" x14ac:dyDescent="0.2">
      <c r="A208" s="86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9"/>
      <c r="U208" s="9"/>
    </row>
    <row r="209" spans="1:21" ht="12.75" x14ac:dyDescent="0.2">
      <c r="A209" s="86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9"/>
      <c r="U209" s="9"/>
    </row>
    <row r="210" spans="1:21" ht="12.75" x14ac:dyDescent="0.2">
      <c r="A210" s="86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9"/>
      <c r="U210" s="9"/>
    </row>
    <row r="211" spans="1:21" ht="12.75" x14ac:dyDescent="0.2">
      <c r="A211" s="86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9"/>
      <c r="U211" s="9"/>
    </row>
    <row r="212" spans="1:21" ht="12.75" x14ac:dyDescent="0.2">
      <c r="A212" s="86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9"/>
      <c r="U212" s="9"/>
    </row>
    <row r="213" spans="1:21" ht="12.75" x14ac:dyDescent="0.2">
      <c r="A213" s="86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9"/>
      <c r="U213" s="9"/>
    </row>
    <row r="214" spans="1:21" ht="12.75" x14ac:dyDescent="0.2">
      <c r="A214" s="86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9"/>
      <c r="U214" s="9"/>
    </row>
    <row r="215" spans="1:21" ht="12.75" x14ac:dyDescent="0.2">
      <c r="A215" s="86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9"/>
      <c r="U215" s="9"/>
    </row>
    <row r="216" spans="1:21" ht="12.75" x14ac:dyDescent="0.2">
      <c r="A216" s="86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9"/>
      <c r="U216" s="9"/>
    </row>
    <row r="217" spans="1:21" ht="12.75" x14ac:dyDescent="0.2">
      <c r="A217" s="86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9"/>
      <c r="U217" s="9"/>
    </row>
    <row r="218" spans="1:21" ht="12.75" x14ac:dyDescent="0.2">
      <c r="A218" s="86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9"/>
      <c r="U218" s="9"/>
    </row>
    <row r="219" spans="1:21" ht="12.75" x14ac:dyDescent="0.2">
      <c r="A219" s="86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9"/>
      <c r="U219" s="9"/>
    </row>
    <row r="220" spans="1:21" ht="12.75" hidden="1" x14ac:dyDescent="0.2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9"/>
      <c r="U220" s="9"/>
    </row>
    <row r="221" spans="1:21" ht="12.75" hidden="1" x14ac:dyDescent="0.2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9"/>
      <c r="U221" s="9"/>
    </row>
    <row r="222" spans="1:21" ht="12.75" hidden="1" x14ac:dyDescent="0.2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9"/>
      <c r="U222" s="9"/>
    </row>
    <row r="223" spans="1:21" ht="12.75" hidden="1" x14ac:dyDescent="0.2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9"/>
      <c r="U223" s="9"/>
    </row>
    <row r="224" spans="1:21" ht="12.75" hidden="1" x14ac:dyDescent="0.2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9"/>
      <c r="U224" s="9"/>
    </row>
    <row r="225" spans="1:50" ht="12.75" hidden="1" x14ac:dyDescent="0.2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9"/>
      <c r="U225" s="9"/>
    </row>
    <row r="226" spans="1:50" ht="12.75" hidden="1" x14ac:dyDescent="0.2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9"/>
      <c r="U226" s="9"/>
    </row>
    <row r="227" spans="1:50" ht="12.75" hidden="1" x14ac:dyDescent="0.2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9"/>
      <c r="U227" s="9"/>
    </row>
    <row r="228" spans="1:50" ht="12.75" hidden="1" x14ac:dyDescent="0.2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9"/>
      <c r="U228" s="9"/>
    </row>
    <row r="229" spans="1:50" ht="12.75" hidden="1" x14ac:dyDescent="0.2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9"/>
      <c r="U229" s="9"/>
    </row>
    <row r="230" spans="1:50" ht="12.75" hidden="1" x14ac:dyDescent="0.2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9"/>
      <c r="U230" s="9"/>
    </row>
    <row r="231" spans="1:50" ht="12.75" hidden="1" x14ac:dyDescent="0.2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9"/>
      <c r="U231" s="9"/>
    </row>
    <row r="232" spans="1:50" ht="12.75" hidden="1" x14ac:dyDescent="0.2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9"/>
      <c r="U232" s="9"/>
    </row>
    <row r="233" spans="1:50" ht="12.75" hidden="1" x14ac:dyDescent="0.2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9"/>
      <c r="U233" s="9"/>
    </row>
    <row r="234" spans="1:50" ht="12.75" hidden="1" x14ac:dyDescent="0.2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9"/>
      <c r="U234" s="9"/>
    </row>
    <row r="235" spans="1:50" ht="12.75" hidden="1" x14ac:dyDescent="0.2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9"/>
      <c r="U235" s="9"/>
    </row>
    <row r="236" spans="1:50" ht="12.75" hidden="1" x14ac:dyDescent="0.2"/>
    <row r="237" spans="1:50" ht="12.75" hidden="1" x14ac:dyDescent="0.2"/>
    <row r="238" spans="1:50" ht="12.75" hidden="1" x14ac:dyDescent="0.2"/>
    <row r="239" spans="1:50" ht="12.75" hidden="1" x14ac:dyDescent="0.15">
      <c r="AO239" s="103"/>
      <c r="AP239" s="103"/>
      <c r="AQ239" s="101">
        <f>P142</f>
        <v>0</v>
      </c>
      <c r="AR239" s="101"/>
      <c r="AS239" s="90"/>
      <c r="AT239" s="90"/>
      <c r="AU239" s="90"/>
      <c r="AV239" s="91"/>
      <c r="AW239" s="91"/>
      <c r="AX239" s="91"/>
    </row>
    <row r="240" spans="1:50" ht="12.75" hidden="1" x14ac:dyDescent="0.15">
      <c r="AO240" s="90"/>
      <c r="AP240" s="90"/>
      <c r="AQ240" s="90"/>
      <c r="AR240" s="90"/>
      <c r="AS240" s="90"/>
      <c r="AT240" s="90"/>
      <c r="AU240" s="90"/>
      <c r="AV240" s="91"/>
      <c r="AW240" s="91"/>
      <c r="AX240" s="91"/>
    </row>
    <row r="241" spans="41:50" ht="12.75" hidden="1" x14ac:dyDescent="0.15">
      <c r="AO241" s="90"/>
      <c r="AP241" s="90"/>
      <c r="AQ241" s="90"/>
      <c r="AR241" s="90"/>
      <c r="AS241" s="90"/>
      <c r="AT241" s="90"/>
      <c r="AU241" s="90"/>
      <c r="AV241" s="91"/>
      <c r="AW241" s="91"/>
      <c r="AX241" s="91"/>
    </row>
    <row r="242" spans="41:50" ht="12.75" hidden="1" x14ac:dyDescent="0.15">
      <c r="AO242" s="90"/>
      <c r="AP242" s="90"/>
      <c r="AQ242" s="90"/>
      <c r="AR242" s="90"/>
      <c r="AS242" s="90"/>
      <c r="AT242" s="90"/>
      <c r="AU242" s="90"/>
      <c r="AV242" s="91"/>
      <c r="AW242" s="91"/>
      <c r="AX242" s="91"/>
    </row>
    <row r="243" spans="41:50" ht="12.75" hidden="1" x14ac:dyDescent="0.15">
      <c r="AO243" s="90"/>
      <c r="AP243" s="90"/>
      <c r="AQ243" s="90"/>
      <c r="AR243" s="90"/>
      <c r="AS243" s="90"/>
      <c r="AT243" s="90"/>
      <c r="AU243" s="90"/>
      <c r="AV243" s="91"/>
      <c r="AW243" s="91"/>
      <c r="AX243" s="91"/>
    </row>
    <row r="244" spans="41:50" ht="12.75" hidden="1" x14ac:dyDescent="0.15">
      <c r="AO244" s="90"/>
      <c r="AP244" s="90"/>
      <c r="AQ244" s="90"/>
      <c r="AR244" s="90"/>
      <c r="AS244" s="90"/>
      <c r="AT244" s="90"/>
      <c r="AU244" s="90"/>
      <c r="AV244" s="91"/>
      <c r="AW244" s="91"/>
      <c r="AX244" s="91"/>
    </row>
    <row r="245" spans="41:50" ht="12.75" hidden="1" x14ac:dyDescent="0.15">
      <c r="AO245" s="90"/>
      <c r="AP245" s="90"/>
      <c r="AQ245" s="90"/>
      <c r="AR245" s="90"/>
      <c r="AS245" s="90"/>
      <c r="AT245" s="90"/>
      <c r="AU245" s="90"/>
      <c r="AV245" s="92"/>
      <c r="AW245" s="92"/>
      <c r="AX245" s="92"/>
    </row>
    <row r="246" spans="41:50" ht="12.75" hidden="1" x14ac:dyDescent="0.15">
      <c r="AO246" s="93">
        <f>AQ239</f>
        <v>0</v>
      </c>
      <c r="AP246" s="94"/>
      <c r="AQ246" s="95"/>
      <c r="AR246" s="95"/>
      <c r="AS246" s="95"/>
      <c r="AT246" s="95"/>
      <c r="AU246" s="90"/>
      <c r="AV246" s="92"/>
      <c r="AW246" s="92"/>
      <c r="AX246" s="92"/>
    </row>
    <row r="247" spans="41:50" ht="12.75" hidden="1" x14ac:dyDescent="0.15">
      <c r="AO247" s="93">
        <f>MOD(AO246,100000000)</f>
        <v>0</v>
      </c>
      <c r="AP247" s="96"/>
      <c r="AQ247" s="96" t="str">
        <f>IF(AO247&lt;10000000,"",IF(AO247&lt;20000000,"on",IF(AO247&lt;30000000," yirmi",IF(AO247&lt;40000000,"otuz",IF(AO247&lt;50000000,"kırk",IF(AO247&lt;60000000,"elli",""))))))</f>
        <v/>
      </c>
      <c r="AR247" s="96" t="str">
        <f>IF(AO247&gt;=100000000,"",IF(AO247&gt;=90000000,"doksan",IF(AO247&gt;=80000000,"seksen",IF(AO247&gt;=70000000,"yetmiş",IF(AO247&gt;=60000000,"altmış","")))))</f>
        <v/>
      </c>
      <c r="AS247" s="96" t="str">
        <f>IF(AO247&lt;10000000,"",AQ247&amp;AR247)</f>
        <v/>
      </c>
      <c r="AT247" s="97"/>
      <c r="AU247" s="90"/>
      <c r="AV247" s="92"/>
      <c r="AW247" s="92"/>
      <c r="AX247" s="92"/>
    </row>
    <row r="248" spans="41:50" ht="12.75" hidden="1" x14ac:dyDescent="0.15">
      <c r="AO248" s="93">
        <f>MOD(AO246,10000000)</f>
        <v>0</v>
      </c>
      <c r="AP248" s="96"/>
      <c r="AQ248" s="96" t="str">
        <f>IF(AO248&lt;1000000,"milyon",IF(AO248&lt;2000000,"birmilyon",IF(AO248&lt;3000000,"ikimilyon",IF(AO248&lt;4000000,"üçmilyon",IF(AO248&lt;5000000,"dörtmilyon",IF(AO248&lt;6000000,"beşmilyon",""))))))</f>
        <v>milyon</v>
      </c>
      <c r="AR248" s="96" t="str">
        <f>IF(AO248&gt;=10000000,"",IF(AO248&gt;=9000000,"dokuzmilyon",IF(AO248&gt;=8000000,"sekizmilyon",IF(AO248&gt;=7000000,"yedimilyon",IF(AO248&gt;=6000000,"altımilyon","")))))</f>
        <v/>
      </c>
      <c r="AS248" s="96" t="str">
        <f>IF(AO246&lt;1000000,"",AQ248&amp;AR248)</f>
        <v/>
      </c>
      <c r="AT248" s="97"/>
      <c r="AU248" s="90"/>
      <c r="AV248" s="92"/>
      <c r="AW248" s="92"/>
      <c r="AX248" s="92"/>
    </row>
    <row r="249" spans="41:50" ht="12.75" hidden="1" x14ac:dyDescent="0.15">
      <c r="AO249" s="93">
        <f>MOD(AO248,1000000)</f>
        <v>0</v>
      </c>
      <c r="AP249" s="96"/>
      <c r="AQ249" s="96" t="str">
        <f>IF(AO249&lt;100000,"",IF(AO249&lt;200000,"yüz",IF(AO249&lt;300000,"ikiyüz",IF(AO249&lt;400000,"üçyüz",IF(AO249&lt;500000,"dörtyüz",IF(AO249&lt;600000,"beşyüz",""))))))</f>
        <v/>
      </c>
      <c r="AR249" s="96" t="str">
        <f>IF(AO249&gt;=1000000,"",IF(AO249&gt;=900000,"dokuzyüz",IF(AO249&gt;=800000,"sekizyüz",IF(AO249&gt;=700000,"yediyüz",IF(AO249&gt;=600000,"altıyüz","")))))</f>
        <v/>
      </c>
      <c r="AS249" s="96" t="str">
        <f>AQ249&amp;AR249</f>
        <v/>
      </c>
      <c r="AT249" s="96"/>
      <c r="AU249" s="90"/>
      <c r="AV249" s="92"/>
      <c r="AW249" s="92"/>
      <c r="AX249" s="92"/>
    </row>
    <row r="250" spans="41:50" ht="12.75" hidden="1" x14ac:dyDescent="0.15">
      <c r="AO250" s="93">
        <f>MOD(AO249,100000)</f>
        <v>0</v>
      </c>
      <c r="AP250" s="96"/>
      <c r="AQ250" s="96" t="str">
        <f>IF(AO250&lt;10000,"",IF(AO250&lt;20000,"on",IF(AO250&lt;30000,"yirmi",IF(AO250&lt;40000,"otuz",IF(AO250&lt;50000,"kırk",IF(AO250&lt;60000,"elli",""))))))</f>
        <v/>
      </c>
      <c r="AR250" s="96" t="str">
        <f>IF(AO250&gt;=100000,"",IF(AO250&gt;=90000,"doksan",IF(AO250&gt;=80000,"seksen",IF(AO250&gt;=70000,"yetmiş",IF(AO250&gt;=60000,"altmış","")))))</f>
        <v/>
      </c>
      <c r="AS250" s="96" t="str">
        <f>AQ250&amp;AR250&amp;IF(AS251="",AT250,"")</f>
        <v/>
      </c>
      <c r="AT250" s="96" t="str">
        <f>IF(AS249="","","bin")</f>
        <v/>
      </c>
      <c r="AU250" s="90"/>
      <c r="AV250" s="92"/>
      <c r="AW250" s="92"/>
      <c r="AX250" s="92"/>
    </row>
    <row r="251" spans="41:50" ht="12.75" hidden="1" x14ac:dyDescent="0.15">
      <c r="AO251" s="93">
        <f>MOD(AO250,10000)</f>
        <v>0</v>
      </c>
      <c r="AP251" s="96"/>
      <c r="AQ251" s="96" t="str">
        <f>IF(AO251&lt;1000,"",IF(AO251&lt;2000,"bin",IF(AO251&lt;3000,"ikibin",IF(AO251&lt;4000,"üçbin",IF(AO251&lt;5000,"dörtbin",IF(AO251&lt;6000,"beşbin",""))))))</f>
        <v/>
      </c>
      <c r="AR251" s="96" t="str">
        <f>IF(AO251&gt;=10000,"",IF(AO251&gt;=9000,"dokuzbin",IF(AO251&gt;=8000,"sekizbin",IF(AO251&gt;=7000,"yedibin",IF(AO251&gt;=6000,"altıbin","")))))</f>
        <v/>
      </c>
      <c r="AS251" s="96" t="str">
        <f>IF(AO250&lt;1000,"",AQ251&amp;AR251)</f>
        <v/>
      </c>
      <c r="AT251" s="96"/>
      <c r="AU251" s="90"/>
      <c r="AV251" s="92"/>
      <c r="AW251" s="92"/>
      <c r="AX251" s="92"/>
    </row>
    <row r="252" spans="41:50" ht="12.75" hidden="1" x14ac:dyDescent="0.15">
      <c r="AO252" s="93">
        <f>MOD(AO251,1000)</f>
        <v>0</v>
      </c>
      <c r="AP252" s="96"/>
      <c r="AQ252" s="96" t="str">
        <f>IF(AO252&lt;100,"",IF(AO252&lt;200,"yüz",IF(AO252&lt;300,"ikiyüz",IF(AO252&lt;400,"üçyüz",IF(AO252&lt;500,"dörtyüz",IF(AO252&lt;600,"beşyüz",""))))))</f>
        <v/>
      </c>
      <c r="AR252" s="96" t="str">
        <f>IF(AO252&gt;=1000,"",IF(AO252&gt;=900,"dokuzyüz",IF(AO252&gt;=800,"sekizyüz",IF(AO252&gt;=700,"yediyüz",IF(AO252&gt;=600,"altıyüz","")))))</f>
        <v/>
      </c>
      <c r="AS252" s="96" t="str">
        <f>AQ252&amp;AR252</f>
        <v/>
      </c>
      <c r="AT252" s="96"/>
      <c r="AU252" s="90"/>
      <c r="AV252" s="92"/>
      <c r="AW252" s="92"/>
      <c r="AX252" s="92"/>
    </row>
    <row r="253" spans="41:50" ht="12.75" hidden="1" x14ac:dyDescent="0.15">
      <c r="AO253" s="93">
        <f>MOD(AO252,100)</f>
        <v>0</v>
      </c>
      <c r="AP253" s="96"/>
      <c r="AQ253" s="96" t="str">
        <f>IF(AO253&lt;10,"",IF(AO253&lt;20,"on",IF(AO253&lt;30,"yirmi",IF(AO253&lt;40,"otuz",IF(AO253&lt;50,"kırk",IF(AO253&lt;60,"elli",""))))))</f>
        <v/>
      </c>
      <c r="AR253" s="96" t="str">
        <f>IF(AO253&gt;=100,"",IF(AO253&gt;=90,"doksan",IF(AO253&gt;=80,"seksen",IF(AO253&gt;=70,"yetmiş",IF(AO253&gt;=60,"altmış","")))))</f>
        <v/>
      </c>
      <c r="AS253" s="96" t="str">
        <f>AQ253&amp;AR253</f>
        <v/>
      </c>
      <c r="AT253" s="96" t="str">
        <f>IF(AS252="","","")</f>
        <v/>
      </c>
      <c r="AU253" s="90"/>
      <c r="AV253" s="92"/>
      <c r="AW253" s="92"/>
      <c r="AX253" s="92"/>
    </row>
    <row r="254" spans="41:50" ht="12.75" hidden="1" x14ac:dyDescent="0.15">
      <c r="AO254" s="93">
        <f>MOD(AO253,10)</f>
        <v>0</v>
      </c>
      <c r="AP254" s="96"/>
      <c r="AQ254" s="96" t="str">
        <f>IF(AO254&lt;1,"",IF(AO254&lt;2,"bir",IF(AO254&lt;3,"iki",IF(AO254&lt;4,"üç",IF(AO254&lt;5,"dört",IF(AO254&lt;6,"beş",""))))))</f>
        <v/>
      </c>
      <c r="AR254" s="96" t="str">
        <f>IF(AO254&gt;=10,"",IF(AO254&gt;=9,"dokuz",IF(AO254&gt;=8,"sekiz",IF(AO254&gt;=7,"yedi",IF(AO254&gt;=6,"altı","")))))</f>
        <v/>
      </c>
      <c r="AS254" s="96" t="str">
        <f>IF(AO253&lt;1,"",AQ254&amp;AR254)</f>
        <v/>
      </c>
      <c r="AT254" s="96"/>
      <c r="AU254" s="90"/>
      <c r="AV254" s="92"/>
      <c r="AW254" s="92"/>
      <c r="AX254" s="92"/>
    </row>
    <row r="255" spans="41:50" ht="12.75" hidden="1" x14ac:dyDescent="0.15">
      <c r="AO255" s="93">
        <f>ROUND(MOD(AO254,1),2)</f>
        <v>0</v>
      </c>
      <c r="AP255" s="96"/>
      <c r="AQ255" s="96" t="str">
        <f>IF(AO255&lt;0.1,"",IF(AO255&lt;0.2,"on",IF(AO255&lt;0.3,"yirmi",IF(AO255&lt;0.4,"otuz",IF(AO255&lt;0.5,"kırk",IF(AO255&lt;0.6,"elli",""))))))</f>
        <v/>
      </c>
      <c r="AR255" s="96" t="str">
        <f>IF(AO255&gt;=1,"",IF(AO255&gt;=0.9,"doksan",IF(AO255&gt;=0.8,"seksen",IF(AO255&gt;=0.7,"yetmiş",IF(AO255&gt;=0.6,"altmış","")))))</f>
        <v/>
      </c>
      <c r="AS255" s="96" t="str">
        <f>AQ255&amp;AR255</f>
        <v/>
      </c>
      <c r="AT255" s="96" t="str">
        <f>'[1]ÖDEME EMRİ'!BT4</f>
        <v>TL,</v>
      </c>
      <c r="AU255" s="90"/>
      <c r="AV255" s="92"/>
      <c r="AW255" s="92"/>
      <c r="AX255" s="92"/>
    </row>
    <row r="256" spans="41:50" ht="12.75" hidden="1" x14ac:dyDescent="0.15">
      <c r="AO256" s="93">
        <f>ROUND(MOD(AO255,0.1),2)</f>
        <v>0</v>
      </c>
      <c r="AP256" s="96"/>
      <c r="AQ256" s="96" t="str">
        <f>IF(AO256&lt;0.01,"",IF(AO256&lt;0.02,"bir",IF(AO256&lt;0.03,"iki",IF(AO256&lt;0.04,"üç",IF(AO256&lt;0.05,"dört",IF(AO256&lt;0.06,"beş",""))))))</f>
        <v/>
      </c>
      <c r="AR256" s="96" t="str">
        <f>IF(AO256&gt;=0.1,"",IF(AO256&gt;=0.09,"dokuz",IF(AO256&gt;=0.08,"sekiz",IF(AO256&gt;=0.07,"yedi",IF(AO256&gt;=0.06,"altı","")))))</f>
        <v/>
      </c>
      <c r="AS256" s="96" t="str">
        <f>AQ256&amp;AR256</f>
        <v/>
      </c>
      <c r="AT256" s="96" t="str">
        <f>'[1]ÖDEME EMRİ'!BT5</f>
        <v>Kr</v>
      </c>
      <c r="AU256" s="90"/>
      <c r="AV256" s="92"/>
      <c r="AW256" s="92"/>
      <c r="AX256" s="92"/>
    </row>
    <row r="257" spans="41:50" ht="12.75" hidden="1" x14ac:dyDescent="0.15">
      <c r="AO257" s="93">
        <f>MOD(AO256,0.01)</f>
        <v>0</v>
      </c>
      <c r="AP257" s="96"/>
      <c r="AQ257" s="96"/>
      <c r="AR257" s="96"/>
      <c r="AS257" s="96"/>
      <c r="AT257" s="96"/>
      <c r="AU257" s="90"/>
      <c r="AV257" s="92"/>
      <c r="AW257" s="92"/>
      <c r="AX257" s="92"/>
    </row>
    <row r="258" spans="41:50" ht="12.75" hidden="1" x14ac:dyDescent="0.15">
      <c r="AO258" s="93"/>
      <c r="AP258" s="96"/>
      <c r="AQ258" s="96"/>
      <c r="AR258" s="96"/>
      <c r="AS258" s="96"/>
      <c r="AT258" s="96"/>
      <c r="AU258" s="90"/>
      <c r="AV258" s="92"/>
      <c r="AW258" s="92"/>
      <c r="AX258" s="92"/>
    </row>
    <row r="259" spans="41:50" ht="12.75" hidden="1" x14ac:dyDescent="0.15">
      <c r="AO259" s="93"/>
      <c r="AP259" s="96"/>
      <c r="AQ259" s="96"/>
      <c r="AR259" s="96"/>
      <c r="AS259" s="96"/>
      <c r="AT259" s="96"/>
      <c r="AU259" s="90"/>
      <c r="AV259" s="92"/>
      <c r="AW259" s="92"/>
      <c r="AX259" s="92"/>
    </row>
    <row r="260" spans="41:50" ht="12.75" hidden="1" x14ac:dyDescent="0.15">
      <c r="AO260" s="94"/>
      <c r="AP260" s="96"/>
      <c r="AQ260" s="96" t="str">
        <f>IF(AO260&lt;0.001,"",IF(AO260&lt;0.002,"bir",IF(AO260&lt;0.003,"iki",IF(AO260&lt;0.004,"üç",IF(AO260&lt;0.005,"dört",IF(AO260&lt;0.006,"beş",""))))))</f>
        <v/>
      </c>
      <c r="AR260" s="96" t="str">
        <f>IF(AO260&gt;=0.01,"",IF(AO260&gt;=0.009,"dokuz",IF(AO260&gt;=0.008,"sekiz",IF(AO260&gt;=0.007,"yedi",IF(AO260&gt;=0.006,"altı","")))))</f>
        <v/>
      </c>
      <c r="AS260" s="96" t="str">
        <f>AQ260&amp;AR260</f>
        <v/>
      </c>
      <c r="AT260" s="96"/>
      <c r="AU260" s="90"/>
      <c r="AV260" s="92"/>
      <c r="AW260" s="92"/>
      <c r="AX260" s="92"/>
    </row>
    <row r="261" spans="41:50" ht="12.75" hidden="1" x14ac:dyDescent="0.15">
      <c r="AO261" s="96"/>
      <c r="AP261" s="96"/>
      <c r="AQ261" s="96"/>
      <c r="AR261" s="96"/>
      <c r="AS261" s="96"/>
      <c r="AT261" s="96"/>
      <c r="AU261" s="90"/>
      <c r="AV261" s="92"/>
      <c r="AW261" s="92"/>
      <c r="AX261" s="92"/>
    </row>
    <row r="262" spans="41:50" ht="12.75" hidden="1" x14ac:dyDescent="0.15">
      <c r="AO262" s="96" t="str">
        <f>CONCATENATE(AS247,AS248,AS249,AS250,AS251,AS252,AS253,AS254)</f>
        <v/>
      </c>
      <c r="AP262" s="96" t="str">
        <f>CONCATENATE(AS255,AS256)</f>
        <v/>
      </c>
      <c r="AQ262" s="96" t="str">
        <f>IF(AO262="","sıfır",AO262)</f>
        <v>sıfır</v>
      </c>
      <c r="AR262" s="96" t="str">
        <f>IF(AP262="","sıfır",AP262)</f>
        <v>sıfır</v>
      </c>
      <c r="AS262" s="96"/>
      <c r="AT262" s="96"/>
      <c r="AU262" s="90"/>
      <c r="AV262" s="92"/>
      <c r="AW262" s="92"/>
      <c r="AX262" s="92"/>
    </row>
    <row r="263" spans="41:50" ht="12.75" hidden="1" x14ac:dyDescent="0.15">
      <c r="AO263" s="102" t="str">
        <f>CONCATENATE("***",AQ262,AT255,AR262,AT256,"***")</f>
        <v>***sıfırTL,sıfırKr***</v>
      </c>
      <c r="AP263" s="102"/>
      <c r="AQ263" s="102"/>
      <c r="AR263" s="102"/>
      <c r="AS263" s="102"/>
      <c r="AT263" s="102"/>
      <c r="AU263" s="90"/>
      <c r="AV263" s="91"/>
      <c r="AW263" s="91"/>
      <c r="AX263" s="91"/>
    </row>
    <row r="264" spans="41:50" ht="12.75" hidden="1" x14ac:dyDescent="0.15">
      <c r="AO264" s="90"/>
      <c r="AP264" s="90"/>
      <c r="AQ264" s="90"/>
      <c r="AR264" s="90"/>
      <c r="AS264" s="90"/>
      <c r="AT264" s="90"/>
      <c r="AU264" s="90"/>
      <c r="AV264" s="91"/>
      <c r="AW264" s="91"/>
      <c r="AX264" s="91"/>
    </row>
    <row r="265" spans="41:50" ht="12.75" hidden="1" x14ac:dyDescent="0.15">
      <c r="AO265" s="90"/>
      <c r="AP265" s="90"/>
      <c r="AQ265" s="90"/>
      <c r="AR265" s="90"/>
      <c r="AS265" s="90"/>
      <c r="AT265" s="90"/>
      <c r="AU265" s="90"/>
      <c r="AV265" s="91"/>
      <c r="AW265" s="91"/>
      <c r="AX265" s="91"/>
    </row>
    <row r="266" spans="41:50" ht="12.75" hidden="1" x14ac:dyDescent="0.15">
      <c r="AO266" s="90"/>
      <c r="AP266" s="90"/>
      <c r="AQ266" s="90"/>
      <c r="AR266" s="90"/>
      <c r="AS266" s="90"/>
      <c r="AT266" s="90"/>
      <c r="AU266" s="90"/>
      <c r="AV266" s="91"/>
      <c r="AW266" s="91"/>
      <c r="AX266" s="91"/>
    </row>
    <row r="267" spans="41:50" ht="12.75" hidden="1" x14ac:dyDescent="0.2"/>
    <row r="268" spans="41:50" ht="12.75" hidden="1" x14ac:dyDescent="0.15">
      <c r="AO268" s="103"/>
      <c r="AP268" s="103"/>
      <c r="AQ268" s="101" t="e">
        <f>#REF!</f>
        <v>#REF!</v>
      </c>
      <c r="AR268" s="101"/>
      <c r="AS268" s="90"/>
      <c r="AT268" s="90"/>
      <c r="AU268" s="90"/>
      <c r="AV268" s="91"/>
      <c r="AW268" s="91"/>
      <c r="AX268" s="91"/>
    </row>
    <row r="269" spans="41:50" ht="12.75" hidden="1" x14ac:dyDescent="0.15">
      <c r="AO269" s="90"/>
      <c r="AP269" s="90"/>
      <c r="AQ269" s="90"/>
      <c r="AR269" s="90"/>
      <c r="AS269" s="90"/>
      <c r="AT269" s="90"/>
      <c r="AU269" s="90"/>
      <c r="AV269" s="91"/>
      <c r="AW269" s="91"/>
      <c r="AX269" s="91"/>
    </row>
    <row r="270" spans="41:50" ht="12.75" hidden="1" x14ac:dyDescent="0.15">
      <c r="AO270" s="90"/>
      <c r="AP270" s="90"/>
      <c r="AQ270" s="90"/>
      <c r="AR270" s="90"/>
      <c r="AS270" s="90"/>
      <c r="AT270" s="90"/>
      <c r="AU270" s="90"/>
      <c r="AV270" s="91"/>
      <c r="AW270" s="91"/>
      <c r="AX270" s="91"/>
    </row>
    <row r="271" spans="41:50" ht="12.75" hidden="1" x14ac:dyDescent="0.15"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</row>
    <row r="272" spans="41:50" ht="12.75" hidden="1" x14ac:dyDescent="0.15"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</row>
    <row r="273" spans="41:50" ht="12.75" hidden="1" x14ac:dyDescent="0.15">
      <c r="AO273" s="90"/>
      <c r="AP273" s="90"/>
      <c r="AQ273" s="90"/>
      <c r="AR273" s="90"/>
      <c r="AS273" s="90"/>
      <c r="AT273" s="90"/>
      <c r="AU273" s="90"/>
      <c r="AV273" s="90"/>
      <c r="AW273" s="90"/>
      <c r="AX273" s="91"/>
    </row>
    <row r="274" spans="41:50" ht="12.75" hidden="1" x14ac:dyDescent="0.15">
      <c r="AO274" s="90"/>
      <c r="AP274" s="90"/>
      <c r="AQ274" s="90"/>
      <c r="AR274" s="90"/>
      <c r="AS274" s="90"/>
      <c r="AT274" s="90"/>
      <c r="AU274" s="90"/>
      <c r="AV274" s="98"/>
      <c r="AW274" s="98"/>
      <c r="AX274" s="92"/>
    </row>
    <row r="275" spans="41:50" ht="12.75" hidden="1" x14ac:dyDescent="0.15">
      <c r="AO275" s="93" t="e">
        <f>AQ268</f>
        <v>#REF!</v>
      </c>
      <c r="AP275" s="94"/>
      <c r="AQ275" s="95"/>
      <c r="AR275" s="95"/>
      <c r="AS275" s="95"/>
      <c r="AT275" s="95"/>
      <c r="AU275" s="90"/>
      <c r="AV275" s="98"/>
      <c r="AW275" s="98"/>
      <c r="AX275" s="92"/>
    </row>
    <row r="276" spans="41:50" ht="12.75" hidden="1" x14ac:dyDescent="0.15">
      <c r="AO276" s="93" t="e">
        <f>MOD(AO275,100000000)</f>
        <v>#REF!</v>
      </c>
      <c r="AP276" s="96"/>
      <c r="AQ276" s="96" t="e">
        <f>IF(AO276&lt;10000000,"",IF(AO276&lt;20000000,"on",IF(AO276&lt;30000000," yirmi",IF(AO276&lt;40000000,"otuz",IF(AO276&lt;50000000,"kırk",IF(AO276&lt;60000000,"elli",""))))))</f>
        <v>#REF!</v>
      </c>
      <c r="AR276" s="96" t="e">
        <f>IF(AO276&gt;=100000000,"",IF(AO276&gt;=90000000,"doksan",IF(AO276&gt;=80000000,"seksen",IF(AO276&gt;=70000000,"yetmiş",IF(AO276&gt;=60000000,"altmış","")))))</f>
        <v>#REF!</v>
      </c>
      <c r="AS276" s="96" t="e">
        <f>IF(AO276&lt;10000000,"",AQ276&amp;AR276)</f>
        <v>#REF!</v>
      </c>
      <c r="AT276" s="97"/>
      <c r="AU276" s="90"/>
      <c r="AV276" s="98"/>
      <c r="AW276" s="98"/>
      <c r="AX276" s="92"/>
    </row>
    <row r="277" spans="41:50" ht="12.75" hidden="1" x14ac:dyDescent="0.15">
      <c r="AO277" s="93" t="e">
        <f>MOD(AO275,10000000)</f>
        <v>#REF!</v>
      </c>
      <c r="AP277" s="96"/>
      <c r="AQ277" s="96" t="e">
        <f>IF(AO277&lt;1000000,"milyon",IF(AO277&lt;2000000,"birmilyon",IF(AO277&lt;3000000,"ikimilyon",IF(AO277&lt;4000000,"üçmilyon",IF(AO277&lt;5000000,"dörtmilyon",IF(AO277&lt;6000000,"beşmilyon",""))))))</f>
        <v>#REF!</v>
      </c>
      <c r="AR277" s="96" t="e">
        <f>IF(AO277&gt;=10000000,"",IF(AO277&gt;=9000000,"dokuzmilyon",IF(AO277&gt;=8000000,"sekizmilyon",IF(AO277&gt;=7000000,"yedimilyon",IF(AO277&gt;=6000000,"altımilyon","")))))</f>
        <v>#REF!</v>
      </c>
      <c r="AS277" s="96" t="e">
        <f>IF(AO275&lt;1000000,"",AQ277&amp;AR277)</f>
        <v>#REF!</v>
      </c>
      <c r="AT277" s="97"/>
      <c r="AU277" s="90"/>
      <c r="AV277" s="98"/>
      <c r="AW277" s="98"/>
      <c r="AX277" s="92"/>
    </row>
    <row r="278" spans="41:50" ht="12.75" hidden="1" x14ac:dyDescent="0.15">
      <c r="AO278" s="93" t="e">
        <f>MOD(AO277,1000000)</f>
        <v>#REF!</v>
      </c>
      <c r="AP278" s="96"/>
      <c r="AQ278" s="96" t="e">
        <f>IF(AO278&lt;100000,"",IF(AO278&lt;200000,"yüz",IF(AO278&lt;300000,"ikiyüz",IF(AO278&lt;400000,"üçyüz",IF(AO278&lt;500000,"dörtyüz",IF(AO278&lt;600000,"beşyüz",""))))))</f>
        <v>#REF!</v>
      </c>
      <c r="AR278" s="96" t="e">
        <f>IF(AO278&gt;=1000000,"",IF(AO278&gt;=900000,"dokuzyüz",IF(AO278&gt;=800000,"sekizyüz",IF(AO278&gt;=700000,"yediyüz",IF(AO278&gt;=600000,"altıyüz","")))))</f>
        <v>#REF!</v>
      </c>
      <c r="AS278" s="96" t="e">
        <f>AQ278&amp;AR278</f>
        <v>#REF!</v>
      </c>
      <c r="AT278" s="96"/>
      <c r="AU278" s="90"/>
      <c r="AV278" s="98"/>
      <c r="AW278" s="98"/>
      <c r="AX278" s="92"/>
    </row>
    <row r="279" spans="41:50" ht="12.75" hidden="1" x14ac:dyDescent="0.15">
      <c r="AO279" s="93" t="e">
        <f>MOD(AO278,100000)</f>
        <v>#REF!</v>
      </c>
      <c r="AP279" s="96"/>
      <c r="AQ279" s="96" t="e">
        <f>IF(AO279&lt;10000,"",IF(AO279&lt;20000,"on",IF(AO279&lt;30000,"yirmi",IF(AO279&lt;40000,"otuz",IF(AO279&lt;50000,"kırk",IF(AO279&lt;60000,"elli",""))))))</f>
        <v>#REF!</v>
      </c>
      <c r="AR279" s="96" t="e">
        <f>IF(AO279&gt;=100000,"",IF(AO279&gt;=90000,"doksan",IF(AO279&gt;=80000,"seksen",IF(AO279&gt;=70000,"yetmiş",IF(AO279&gt;=60000,"altmış","")))))</f>
        <v>#REF!</v>
      </c>
      <c r="AS279" s="96" t="e">
        <f>AQ279&amp;AR279&amp;IF(AS280="",AT279,"")</f>
        <v>#REF!</v>
      </c>
      <c r="AT279" s="96" t="e">
        <f>IF(AS278="","","bin")</f>
        <v>#REF!</v>
      </c>
      <c r="AU279" s="90"/>
      <c r="AV279" s="98"/>
      <c r="AW279" s="98"/>
      <c r="AX279" s="92"/>
    </row>
    <row r="280" spans="41:50" ht="12.75" hidden="1" x14ac:dyDescent="0.15">
      <c r="AO280" s="93" t="e">
        <f>MOD(AO279,10000)</f>
        <v>#REF!</v>
      </c>
      <c r="AP280" s="96"/>
      <c r="AQ280" s="96" t="e">
        <f>IF(AO280&lt;1000,"",IF(AO280&lt;2000,"bin",IF(AO280&lt;3000,"ikibin",IF(AO280&lt;4000,"üçbin",IF(AO280&lt;5000,"dörtbin",IF(AO280&lt;6000,"beşbin",""))))))</f>
        <v>#REF!</v>
      </c>
      <c r="AR280" s="96" t="e">
        <f>IF(AO280&gt;=10000,"",IF(AO280&gt;=9000,"dokuzbin",IF(AO280&gt;=8000,"sekizbin",IF(AO280&gt;=7000,"yedibin",IF(AO280&gt;=6000,"altıbin","")))))</f>
        <v>#REF!</v>
      </c>
      <c r="AS280" s="96" t="e">
        <f>IF(AO279&lt;1000,"",AQ280&amp;AR280)</f>
        <v>#REF!</v>
      </c>
      <c r="AT280" s="96"/>
      <c r="AU280" s="90"/>
      <c r="AV280" s="98"/>
      <c r="AW280" s="98"/>
      <c r="AX280" s="92"/>
    </row>
    <row r="281" spans="41:50" ht="12.75" hidden="1" x14ac:dyDescent="0.15">
      <c r="AO281" s="93" t="e">
        <f>MOD(AO280,1000)</f>
        <v>#REF!</v>
      </c>
      <c r="AP281" s="96"/>
      <c r="AQ281" s="96" t="e">
        <f>IF(AO281&lt;100,"",IF(AO281&lt;200,"yüz",IF(AO281&lt;300,"ikiyüz",IF(AO281&lt;400,"üçyüz",IF(AO281&lt;500,"dörtyüz",IF(AO281&lt;600,"beşyüz",""))))))</f>
        <v>#REF!</v>
      </c>
      <c r="AR281" s="96" t="e">
        <f>IF(AO281&gt;=1000,"",IF(AO281&gt;=900,"dokuzyüz",IF(AO281&gt;=800,"sekizyüz",IF(AO281&gt;=700,"yediyüz",IF(AO281&gt;=600,"altıyüz","")))))</f>
        <v>#REF!</v>
      </c>
      <c r="AS281" s="96" t="e">
        <f>AQ281&amp;AR281</f>
        <v>#REF!</v>
      </c>
      <c r="AT281" s="96"/>
      <c r="AU281" s="90"/>
      <c r="AV281" s="98"/>
      <c r="AW281" s="98"/>
      <c r="AX281" s="92"/>
    </row>
    <row r="282" spans="41:50" ht="12.75" hidden="1" x14ac:dyDescent="0.15">
      <c r="AO282" s="93" t="e">
        <f>MOD(AO281,100)</f>
        <v>#REF!</v>
      </c>
      <c r="AP282" s="96"/>
      <c r="AQ282" s="96" t="e">
        <f>IF(AO282&lt;10,"",IF(AO282&lt;20,"on",IF(AO282&lt;30,"yirmi",IF(AO282&lt;40,"otuz",IF(AO282&lt;50,"kırk",IF(AO282&lt;60,"elli",""))))))</f>
        <v>#REF!</v>
      </c>
      <c r="AR282" s="96" t="e">
        <f>IF(AO282&gt;=100,"",IF(AO282&gt;=90,"doksan",IF(AO282&gt;=80,"seksen",IF(AO282&gt;=70,"yetmiş",IF(AO282&gt;=60,"altmış","")))))</f>
        <v>#REF!</v>
      </c>
      <c r="AS282" s="96" t="e">
        <f>AQ282&amp;AR282</f>
        <v>#REF!</v>
      </c>
      <c r="AT282" s="96" t="e">
        <f>IF(AS281="","","")</f>
        <v>#REF!</v>
      </c>
      <c r="AU282" s="90"/>
      <c r="AV282" s="98"/>
      <c r="AW282" s="98"/>
      <c r="AX282" s="92"/>
    </row>
    <row r="283" spans="41:50" ht="12.75" hidden="1" x14ac:dyDescent="0.15">
      <c r="AO283" s="93" t="e">
        <f>MOD(AO282,10)</f>
        <v>#REF!</v>
      </c>
      <c r="AP283" s="96"/>
      <c r="AQ283" s="96" t="e">
        <f>IF(AO283&lt;1,"",IF(AO283&lt;2,"bir",IF(AO283&lt;3,"iki",IF(AO283&lt;4,"üç",IF(AO283&lt;5,"dört",IF(AO283&lt;6,"beş",""))))))</f>
        <v>#REF!</v>
      </c>
      <c r="AR283" s="96" t="e">
        <f>IF(AO283&gt;=10,"",IF(AO283&gt;=9,"dokuz",IF(AO283&gt;=8,"sekiz",IF(AO283&gt;=7,"yedi",IF(AO283&gt;=6,"altı","")))))</f>
        <v>#REF!</v>
      </c>
      <c r="AS283" s="96" t="e">
        <f>IF(AO282&lt;1,"",AQ283&amp;AR283)</f>
        <v>#REF!</v>
      </c>
      <c r="AT283" s="96"/>
      <c r="AU283" s="90"/>
      <c r="AV283" s="98"/>
      <c r="AW283" s="98"/>
      <c r="AX283" s="92"/>
    </row>
    <row r="284" spans="41:50" ht="12.75" hidden="1" x14ac:dyDescent="0.15">
      <c r="AO284" s="93" t="e">
        <f>ROUND(MOD(AO283,1),2)</f>
        <v>#REF!</v>
      </c>
      <c r="AP284" s="96"/>
      <c r="AQ284" s="96" t="e">
        <f>IF(AO284&lt;0.1,"",IF(AO284&lt;0.2,"on",IF(AO284&lt;0.3,"yirmi",IF(AO284&lt;0.4,"otuz",IF(AO284&lt;0.5,"kırk",IF(AO284&lt;0.6,"elli",""))))))</f>
        <v>#REF!</v>
      </c>
      <c r="AR284" s="96" t="e">
        <f>IF(AO284&gt;=1,"",IF(AO284&gt;=0.9,"doksan",IF(AO284&gt;=0.8,"seksen",IF(AO284&gt;=0.7,"yetmiş",IF(AO284&gt;=0.6,"altmış","")))))</f>
        <v>#REF!</v>
      </c>
      <c r="AS284" s="96" t="e">
        <f>AQ284&amp;AR284</f>
        <v>#REF!</v>
      </c>
      <c r="AT284" s="96" t="s">
        <v>19</v>
      </c>
      <c r="AU284" s="90"/>
      <c r="AV284" s="98"/>
      <c r="AW284" s="98"/>
      <c r="AX284" s="92"/>
    </row>
    <row r="285" spans="41:50" ht="12.75" hidden="1" x14ac:dyDescent="0.15">
      <c r="AO285" s="93" t="e">
        <f>ROUND(MOD(AO284,0.1),2)</f>
        <v>#REF!</v>
      </c>
      <c r="AP285" s="96"/>
      <c r="AQ285" s="96" t="e">
        <f>IF(AO285&lt;0.01,"",IF(AO285&lt;0.02,"bir",IF(AO285&lt;0.03,"iki",IF(AO285&lt;0.04,"üç",IF(AO285&lt;0.05,"dört",IF(AO285&lt;0.06,"beş",""))))))</f>
        <v>#REF!</v>
      </c>
      <c r="AR285" s="96" t="e">
        <f>IF(AO285&gt;=0.1,"",IF(AO285&gt;=0.09,"dokuz",IF(AO285&gt;=0.08,"sekiz",IF(AO285&gt;=0.07,"yedi",IF(AO285&gt;=0.06,"altı","")))))</f>
        <v>#REF!</v>
      </c>
      <c r="AS285" s="96" t="e">
        <f>AQ285&amp;AR285</f>
        <v>#REF!</v>
      </c>
      <c r="AT285" s="96" t="s">
        <v>20</v>
      </c>
      <c r="AU285" s="90"/>
      <c r="AV285" s="98"/>
      <c r="AW285" s="98"/>
      <c r="AX285" s="92"/>
    </row>
    <row r="286" spans="41:50" ht="12.75" hidden="1" x14ac:dyDescent="0.15">
      <c r="AO286" s="93" t="e">
        <f>MOD(AO285,0.01)</f>
        <v>#REF!</v>
      </c>
      <c r="AP286" s="96"/>
      <c r="AQ286" s="96"/>
      <c r="AR286" s="96"/>
      <c r="AS286" s="96"/>
      <c r="AT286" s="96"/>
      <c r="AU286" s="90"/>
      <c r="AV286" s="98"/>
      <c r="AW286" s="98"/>
      <c r="AX286" s="92"/>
    </row>
    <row r="287" spans="41:50" ht="12.75" hidden="1" x14ac:dyDescent="0.15">
      <c r="AO287" s="93"/>
      <c r="AP287" s="96"/>
      <c r="AQ287" s="96"/>
      <c r="AR287" s="96"/>
      <c r="AS287" s="96"/>
      <c r="AT287" s="96"/>
      <c r="AU287" s="90"/>
      <c r="AV287" s="98"/>
      <c r="AW287" s="98"/>
      <c r="AX287" s="92"/>
    </row>
    <row r="288" spans="41:50" ht="12.75" hidden="1" x14ac:dyDescent="0.15">
      <c r="AO288" s="93"/>
      <c r="AP288" s="96"/>
      <c r="AQ288" s="96"/>
      <c r="AR288" s="96"/>
      <c r="AS288" s="96"/>
      <c r="AT288" s="96"/>
      <c r="AU288" s="90"/>
      <c r="AV288" s="98"/>
      <c r="AW288" s="98"/>
      <c r="AX288" s="92"/>
    </row>
    <row r="289" spans="41:50" ht="12.75" hidden="1" x14ac:dyDescent="0.15">
      <c r="AO289" s="94"/>
      <c r="AP289" s="96"/>
      <c r="AQ289" s="96" t="str">
        <f>IF(AO289&lt;0.001,"",IF(AO289&lt;0.002,"bir",IF(AO289&lt;0.003,"iki",IF(AO289&lt;0.004,"üç",IF(AO289&lt;0.005,"dört",IF(AO289&lt;0.006,"beş",""))))))</f>
        <v/>
      </c>
      <c r="AR289" s="96" t="str">
        <f>IF(AO289&gt;=0.01,"",IF(AO289&gt;=0.009,"dokuz",IF(AO289&gt;=0.008,"sekiz",IF(AO289&gt;=0.007,"yedi",IF(AO289&gt;=0.006,"altı","")))))</f>
        <v/>
      </c>
      <c r="AS289" s="96" t="str">
        <f>AQ289&amp;AR289</f>
        <v/>
      </c>
      <c r="AT289" s="96"/>
      <c r="AU289" s="90"/>
      <c r="AV289" s="98"/>
      <c r="AW289" s="98"/>
      <c r="AX289" s="92"/>
    </row>
    <row r="290" spans="41:50" ht="12.75" hidden="1" x14ac:dyDescent="0.15">
      <c r="AO290" s="96"/>
      <c r="AP290" s="96"/>
      <c r="AQ290" s="96"/>
      <c r="AR290" s="96"/>
      <c r="AS290" s="96"/>
      <c r="AT290" s="96"/>
      <c r="AU290" s="90"/>
      <c r="AV290" s="98"/>
      <c r="AW290" s="98"/>
      <c r="AX290" s="92"/>
    </row>
    <row r="291" spans="41:50" ht="12.75" hidden="1" x14ac:dyDescent="0.15">
      <c r="AO291" s="96" t="e">
        <f>CONCATENATE(AS276,AS277,AS278,AS279,AS280,AS281,AS282,AS283)</f>
        <v>#REF!</v>
      </c>
      <c r="AP291" s="96" t="e">
        <f>CONCATENATE(AS284,AS285)</f>
        <v>#REF!</v>
      </c>
      <c r="AQ291" s="96" t="e">
        <f>IF(AO291="","sıfır",AO291)</f>
        <v>#REF!</v>
      </c>
      <c r="AR291" s="96" t="e">
        <f>IF(AP291="","sıfır",AP291)</f>
        <v>#REF!</v>
      </c>
      <c r="AS291" s="96"/>
      <c r="AT291" s="96"/>
      <c r="AU291" s="90"/>
      <c r="AV291" s="98"/>
      <c r="AW291" s="98"/>
      <c r="AX291" s="92"/>
    </row>
    <row r="292" spans="41:50" ht="12.75" hidden="1" x14ac:dyDescent="0.15">
      <c r="AO292" s="102" t="e">
        <f>CONCATENATE("***",AQ291,AT284,AR291,AT285,"***")</f>
        <v>#REF!</v>
      </c>
      <c r="AP292" s="102"/>
      <c r="AQ292" s="102"/>
      <c r="AR292" s="102"/>
      <c r="AS292" s="102"/>
      <c r="AT292" s="102"/>
      <c r="AU292" s="90"/>
      <c r="AV292" s="90"/>
      <c r="AW292" s="90"/>
      <c r="AX292" s="91"/>
    </row>
    <row r="293" spans="41:50" ht="12.75" hidden="1" x14ac:dyDescent="0.15">
      <c r="AO293" s="90"/>
      <c r="AP293" s="90"/>
      <c r="AQ293" s="90"/>
      <c r="AR293" s="90"/>
      <c r="AS293" s="90"/>
      <c r="AT293" s="90"/>
      <c r="AU293" s="90"/>
      <c r="AV293" s="90"/>
      <c r="AW293" s="90"/>
      <c r="AX293" s="91"/>
    </row>
    <row r="294" spans="41:50" ht="12.75" hidden="1" x14ac:dyDescent="0.15">
      <c r="AO294" s="90"/>
      <c r="AP294" s="90"/>
      <c r="AQ294" s="90"/>
      <c r="AR294" s="90"/>
      <c r="AS294" s="90"/>
      <c r="AT294" s="90"/>
      <c r="AU294" s="90"/>
      <c r="AV294" s="90"/>
      <c r="AW294" s="90"/>
      <c r="AX294" s="91"/>
    </row>
    <row r="295" spans="41:50" ht="12.75" hidden="1" x14ac:dyDescent="0.15">
      <c r="AO295" s="90"/>
      <c r="AP295" s="90"/>
      <c r="AQ295" s="90"/>
      <c r="AR295" s="90"/>
      <c r="AS295" s="90"/>
      <c r="AT295" s="90"/>
      <c r="AU295" s="90"/>
      <c r="AV295" s="90"/>
      <c r="AW295" s="90"/>
      <c r="AX295" s="91"/>
    </row>
  </sheetData>
  <sheetProtection password="C633" sheet="1" formatCells="0" formatColumns="0" formatRows="0" autoFilter="0"/>
  <autoFilter ref="C29:H139" xr:uid="{00000000-0009-0000-0000-000000000000}">
    <filterColumn colId="0" showButton="0">
      <customFilters>
        <customFilter operator="notEqual" val=" "/>
      </customFilters>
    </filterColumn>
    <filterColumn colId="1" showButton="0"/>
    <filterColumn colId="2" showButton="0"/>
    <filterColumn colId="3" showButton="0"/>
    <filterColumn colId="4" showButton="0"/>
  </autoFilter>
  <mergeCells count="370">
    <mergeCell ref="B3:R3"/>
    <mergeCell ref="B4:R4"/>
    <mergeCell ref="B5:R5"/>
    <mergeCell ref="B6:R6"/>
    <mergeCell ref="B8:C8"/>
    <mergeCell ref="E8:I8"/>
    <mergeCell ref="Q8:R8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G27:L27"/>
    <mergeCell ref="N27:P27"/>
    <mergeCell ref="B28:O28"/>
    <mergeCell ref="P28:R28"/>
    <mergeCell ref="C29:H29"/>
    <mergeCell ref="I29:M29"/>
    <mergeCell ref="Q29:R29"/>
    <mergeCell ref="B23:G23"/>
    <mergeCell ref="K23:N23"/>
    <mergeCell ref="P23:R23"/>
    <mergeCell ref="G25:L25"/>
    <mergeCell ref="N25:P25"/>
    <mergeCell ref="G26:L26"/>
    <mergeCell ref="N26:P26"/>
    <mergeCell ref="C32:H32"/>
    <mergeCell ref="I32:M32"/>
    <mergeCell ref="Q32:R32"/>
    <mergeCell ref="C33:H33"/>
    <mergeCell ref="I33:M33"/>
    <mergeCell ref="Q33:R33"/>
    <mergeCell ref="C30:H30"/>
    <mergeCell ref="I30:M30"/>
    <mergeCell ref="Q30:R30"/>
    <mergeCell ref="C31:H31"/>
    <mergeCell ref="I31:M31"/>
    <mergeCell ref="Q31:R31"/>
    <mergeCell ref="C36:H36"/>
    <mergeCell ref="I36:M36"/>
    <mergeCell ref="Q36:R36"/>
    <mergeCell ref="C37:H37"/>
    <mergeCell ref="I37:M37"/>
    <mergeCell ref="Q37:R37"/>
    <mergeCell ref="C34:H34"/>
    <mergeCell ref="I34:M34"/>
    <mergeCell ref="Q34:R34"/>
    <mergeCell ref="C35:H35"/>
    <mergeCell ref="I35:M35"/>
    <mergeCell ref="Q35:R35"/>
    <mergeCell ref="C40:H40"/>
    <mergeCell ref="I40:M40"/>
    <mergeCell ref="Q40:R40"/>
    <mergeCell ref="C41:H41"/>
    <mergeCell ref="I41:M41"/>
    <mergeCell ref="Q41:R41"/>
    <mergeCell ref="C38:H38"/>
    <mergeCell ref="I38:M38"/>
    <mergeCell ref="Q38:R38"/>
    <mergeCell ref="C39:H39"/>
    <mergeCell ref="I39:M39"/>
    <mergeCell ref="Q39:R39"/>
    <mergeCell ref="C44:H44"/>
    <mergeCell ref="I44:M44"/>
    <mergeCell ref="Q44:R44"/>
    <mergeCell ref="C45:H45"/>
    <mergeCell ref="I45:M45"/>
    <mergeCell ref="Q45:R45"/>
    <mergeCell ref="C42:H42"/>
    <mergeCell ref="I42:M42"/>
    <mergeCell ref="Q42:R42"/>
    <mergeCell ref="C43:H43"/>
    <mergeCell ref="I43:M43"/>
    <mergeCell ref="Q43:R43"/>
    <mergeCell ref="C48:H48"/>
    <mergeCell ref="I48:M48"/>
    <mergeCell ref="Q48:R48"/>
    <mergeCell ref="C49:H49"/>
    <mergeCell ref="I49:M49"/>
    <mergeCell ref="Q49:R49"/>
    <mergeCell ref="C46:H46"/>
    <mergeCell ref="I46:M46"/>
    <mergeCell ref="Q46:R46"/>
    <mergeCell ref="C47:H47"/>
    <mergeCell ref="I47:M47"/>
    <mergeCell ref="Q47:R47"/>
    <mergeCell ref="C52:H52"/>
    <mergeCell ref="I52:M52"/>
    <mergeCell ref="Q52:R52"/>
    <mergeCell ref="C53:H53"/>
    <mergeCell ref="I53:M53"/>
    <mergeCell ref="Q53:R53"/>
    <mergeCell ref="C50:H50"/>
    <mergeCell ref="I50:M50"/>
    <mergeCell ref="Q50:R50"/>
    <mergeCell ref="C51:H51"/>
    <mergeCell ref="I51:M51"/>
    <mergeCell ref="Q51:R51"/>
    <mergeCell ref="C56:H56"/>
    <mergeCell ref="I56:M56"/>
    <mergeCell ref="Q56:R56"/>
    <mergeCell ref="C57:H57"/>
    <mergeCell ref="I57:M57"/>
    <mergeCell ref="Q57:R57"/>
    <mergeCell ref="C54:H54"/>
    <mergeCell ref="I54:M54"/>
    <mergeCell ref="Q54:R54"/>
    <mergeCell ref="C55:H55"/>
    <mergeCell ref="I55:M55"/>
    <mergeCell ref="Q55:R55"/>
    <mergeCell ref="C60:H60"/>
    <mergeCell ref="I60:M60"/>
    <mergeCell ref="Q60:R60"/>
    <mergeCell ref="C61:H61"/>
    <mergeCell ref="I61:M61"/>
    <mergeCell ref="Q61:R61"/>
    <mergeCell ref="C58:H58"/>
    <mergeCell ref="I58:M58"/>
    <mergeCell ref="Q58:R58"/>
    <mergeCell ref="C59:H59"/>
    <mergeCell ref="I59:M59"/>
    <mergeCell ref="Q59:R59"/>
    <mergeCell ref="C64:H64"/>
    <mergeCell ref="I64:M64"/>
    <mergeCell ref="Q64:R64"/>
    <mergeCell ref="C65:H65"/>
    <mergeCell ref="I65:M65"/>
    <mergeCell ref="Q65:R65"/>
    <mergeCell ref="C62:H62"/>
    <mergeCell ref="I62:M62"/>
    <mergeCell ref="Q62:R62"/>
    <mergeCell ref="C63:H63"/>
    <mergeCell ref="I63:M63"/>
    <mergeCell ref="Q63:R63"/>
    <mergeCell ref="C68:H68"/>
    <mergeCell ref="I68:M68"/>
    <mergeCell ref="Q68:R68"/>
    <mergeCell ref="C69:H69"/>
    <mergeCell ref="I69:M69"/>
    <mergeCell ref="Q69:R69"/>
    <mergeCell ref="C66:H66"/>
    <mergeCell ref="I66:M66"/>
    <mergeCell ref="Q66:R66"/>
    <mergeCell ref="C67:H67"/>
    <mergeCell ref="I67:M67"/>
    <mergeCell ref="Q67:R67"/>
    <mergeCell ref="C72:H72"/>
    <mergeCell ref="I72:M72"/>
    <mergeCell ref="Q72:R72"/>
    <mergeCell ref="C73:H73"/>
    <mergeCell ref="I73:M73"/>
    <mergeCell ref="Q73:R73"/>
    <mergeCell ref="C70:H70"/>
    <mergeCell ref="I70:M70"/>
    <mergeCell ref="Q70:R70"/>
    <mergeCell ref="C71:H71"/>
    <mergeCell ref="I71:M71"/>
    <mergeCell ref="Q71:R71"/>
    <mergeCell ref="C76:H76"/>
    <mergeCell ref="I76:M76"/>
    <mergeCell ref="Q76:R76"/>
    <mergeCell ref="C77:H77"/>
    <mergeCell ref="I77:M77"/>
    <mergeCell ref="Q77:R77"/>
    <mergeCell ref="C74:H74"/>
    <mergeCell ref="I74:M74"/>
    <mergeCell ref="Q74:R74"/>
    <mergeCell ref="C75:H75"/>
    <mergeCell ref="I75:M75"/>
    <mergeCell ref="Q75:R75"/>
    <mergeCell ref="C80:H80"/>
    <mergeCell ref="I80:M80"/>
    <mergeCell ref="Q80:R80"/>
    <mergeCell ref="C81:H81"/>
    <mergeCell ref="I81:M81"/>
    <mergeCell ref="Q81:R81"/>
    <mergeCell ref="C78:H78"/>
    <mergeCell ref="I78:M78"/>
    <mergeCell ref="Q78:R78"/>
    <mergeCell ref="C79:H79"/>
    <mergeCell ref="I79:M79"/>
    <mergeCell ref="Q79:R79"/>
    <mergeCell ref="C84:H84"/>
    <mergeCell ref="I84:M84"/>
    <mergeCell ref="Q84:R84"/>
    <mergeCell ref="C85:H85"/>
    <mergeCell ref="I85:M85"/>
    <mergeCell ref="Q85:R85"/>
    <mergeCell ref="C82:H82"/>
    <mergeCell ref="I82:M82"/>
    <mergeCell ref="Q82:R82"/>
    <mergeCell ref="C83:H83"/>
    <mergeCell ref="I83:M83"/>
    <mergeCell ref="Q83:R83"/>
    <mergeCell ref="C88:H88"/>
    <mergeCell ref="I88:M88"/>
    <mergeCell ref="Q88:R88"/>
    <mergeCell ref="C89:H89"/>
    <mergeCell ref="I89:M89"/>
    <mergeCell ref="Q89:R89"/>
    <mergeCell ref="C86:H86"/>
    <mergeCell ref="I86:M86"/>
    <mergeCell ref="Q86:R86"/>
    <mergeCell ref="C87:H87"/>
    <mergeCell ref="I87:M87"/>
    <mergeCell ref="Q87:R87"/>
    <mergeCell ref="C92:H92"/>
    <mergeCell ref="I92:M92"/>
    <mergeCell ref="Q92:R92"/>
    <mergeCell ref="C93:H93"/>
    <mergeCell ref="I93:M93"/>
    <mergeCell ref="Q93:R93"/>
    <mergeCell ref="C90:H90"/>
    <mergeCell ref="I90:M90"/>
    <mergeCell ref="Q90:R90"/>
    <mergeCell ref="C91:H91"/>
    <mergeCell ref="I91:M91"/>
    <mergeCell ref="Q91:R91"/>
    <mergeCell ref="C96:H96"/>
    <mergeCell ref="I96:M96"/>
    <mergeCell ref="Q96:R96"/>
    <mergeCell ref="C97:H97"/>
    <mergeCell ref="I97:M97"/>
    <mergeCell ref="Q97:R97"/>
    <mergeCell ref="C94:H94"/>
    <mergeCell ref="I94:M94"/>
    <mergeCell ref="Q94:R94"/>
    <mergeCell ref="C95:H95"/>
    <mergeCell ref="I95:M95"/>
    <mergeCell ref="Q95:R95"/>
    <mergeCell ref="C100:H100"/>
    <mergeCell ref="I100:M100"/>
    <mergeCell ref="Q100:R100"/>
    <mergeCell ref="C101:H101"/>
    <mergeCell ref="I101:M101"/>
    <mergeCell ref="Q101:R101"/>
    <mergeCell ref="C98:H98"/>
    <mergeCell ref="I98:M98"/>
    <mergeCell ref="Q98:R98"/>
    <mergeCell ref="C99:H99"/>
    <mergeCell ref="I99:M99"/>
    <mergeCell ref="Q99:R99"/>
    <mergeCell ref="C104:H104"/>
    <mergeCell ref="I104:M104"/>
    <mergeCell ref="Q104:R104"/>
    <mergeCell ref="C105:H105"/>
    <mergeCell ref="I105:M105"/>
    <mergeCell ref="Q105:R105"/>
    <mergeCell ref="C102:H102"/>
    <mergeCell ref="I102:M102"/>
    <mergeCell ref="Q102:R102"/>
    <mergeCell ref="C103:H103"/>
    <mergeCell ref="I103:M103"/>
    <mergeCell ref="Q103:R103"/>
    <mergeCell ref="C108:H108"/>
    <mergeCell ref="I108:M108"/>
    <mergeCell ref="Q108:R108"/>
    <mergeCell ref="C109:H109"/>
    <mergeCell ref="I109:M109"/>
    <mergeCell ref="Q109:R109"/>
    <mergeCell ref="C106:H106"/>
    <mergeCell ref="I106:M106"/>
    <mergeCell ref="Q106:R106"/>
    <mergeCell ref="C107:H107"/>
    <mergeCell ref="I107:M107"/>
    <mergeCell ref="Q107:R107"/>
    <mergeCell ref="C112:H112"/>
    <mergeCell ref="I112:M112"/>
    <mergeCell ref="Q112:R112"/>
    <mergeCell ref="C113:H113"/>
    <mergeCell ref="I113:M113"/>
    <mergeCell ref="Q113:R113"/>
    <mergeCell ref="C110:H110"/>
    <mergeCell ref="I110:M110"/>
    <mergeCell ref="Q110:R110"/>
    <mergeCell ref="C111:H111"/>
    <mergeCell ref="I111:M111"/>
    <mergeCell ref="Q111:R111"/>
    <mergeCell ref="C116:H116"/>
    <mergeCell ref="I116:M116"/>
    <mergeCell ref="Q116:R116"/>
    <mergeCell ref="C117:H117"/>
    <mergeCell ref="I117:M117"/>
    <mergeCell ref="Q117:R117"/>
    <mergeCell ref="C114:H114"/>
    <mergeCell ref="I114:M114"/>
    <mergeCell ref="Q114:R114"/>
    <mergeCell ref="C115:H115"/>
    <mergeCell ref="I115:M115"/>
    <mergeCell ref="Q115:R115"/>
    <mergeCell ref="C120:H120"/>
    <mergeCell ref="I120:M120"/>
    <mergeCell ref="Q120:R120"/>
    <mergeCell ref="C121:H121"/>
    <mergeCell ref="I121:M121"/>
    <mergeCell ref="Q121:R121"/>
    <mergeCell ref="C118:H118"/>
    <mergeCell ref="I118:M118"/>
    <mergeCell ref="Q118:R118"/>
    <mergeCell ref="C119:H119"/>
    <mergeCell ref="I119:M119"/>
    <mergeCell ref="Q119:R119"/>
    <mergeCell ref="C124:H124"/>
    <mergeCell ref="I124:M124"/>
    <mergeCell ref="Q124:R124"/>
    <mergeCell ref="C125:H125"/>
    <mergeCell ref="I125:M125"/>
    <mergeCell ref="Q125:R125"/>
    <mergeCell ref="C122:H122"/>
    <mergeCell ref="I122:M122"/>
    <mergeCell ref="Q122:R122"/>
    <mergeCell ref="C123:H123"/>
    <mergeCell ref="I123:M123"/>
    <mergeCell ref="Q123:R123"/>
    <mergeCell ref="C128:H128"/>
    <mergeCell ref="I128:M128"/>
    <mergeCell ref="Q128:R128"/>
    <mergeCell ref="C129:H129"/>
    <mergeCell ref="I129:M129"/>
    <mergeCell ref="Q129:R129"/>
    <mergeCell ref="C126:H126"/>
    <mergeCell ref="I126:M126"/>
    <mergeCell ref="Q126:R126"/>
    <mergeCell ref="C127:H127"/>
    <mergeCell ref="I127:M127"/>
    <mergeCell ref="Q127:R127"/>
    <mergeCell ref="B135:L135"/>
    <mergeCell ref="M135:R135"/>
    <mergeCell ref="B136:L136"/>
    <mergeCell ref="M136:R136"/>
    <mergeCell ref="B137:L137"/>
    <mergeCell ref="M137:R137"/>
    <mergeCell ref="M131:P131"/>
    <mergeCell ref="Q131:R131"/>
    <mergeCell ref="B132:L132"/>
    <mergeCell ref="B133:L133"/>
    <mergeCell ref="M133:R133"/>
    <mergeCell ref="B134:L134"/>
    <mergeCell ref="M134:R134"/>
    <mergeCell ref="B143:N143"/>
    <mergeCell ref="O143:R143"/>
    <mergeCell ref="B144:E144"/>
    <mergeCell ref="O145:R145"/>
    <mergeCell ref="O146:R146"/>
    <mergeCell ref="O147:R147"/>
    <mergeCell ref="B138:L138"/>
    <mergeCell ref="M138:R138"/>
    <mergeCell ref="B139:L139"/>
    <mergeCell ref="M139:R139"/>
    <mergeCell ref="B141:R141"/>
    <mergeCell ref="B142:O142"/>
    <mergeCell ref="Q142:R142"/>
    <mergeCell ref="AQ239:AR239"/>
    <mergeCell ref="AO263:AT263"/>
    <mergeCell ref="AO268:AP268"/>
    <mergeCell ref="AQ268:AR268"/>
    <mergeCell ref="AO292:AT292"/>
    <mergeCell ref="B148:O148"/>
    <mergeCell ref="B149:R149"/>
    <mergeCell ref="B150:I150"/>
    <mergeCell ref="I154:M154"/>
    <mergeCell ref="O155:R155"/>
    <mergeCell ref="AO239:AP239"/>
  </mergeCells>
  <printOptions horizontalCentered="1"/>
  <pageMargins left="0.39370078740157483" right="0.19685039370078741" top="0.59055118110236227" bottom="0.27559055118110237" header="0" footer="0"/>
  <pageSetup paperSize="9" scale="7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>
                  <from>
                    <xdr:col>15</xdr:col>
                    <xdr:colOff>190500</xdr:colOff>
                    <xdr:row>20</xdr:row>
                    <xdr:rowOff>19050</xdr:rowOff>
                  </from>
                  <to>
                    <xdr:col>17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print="0" autoLine="0" autoPict="0">
                <anchor moveWithCells="1">
                  <from>
                    <xdr:col>10</xdr:col>
                    <xdr:colOff>9525</xdr:colOff>
                    <xdr:row>20</xdr:row>
                    <xdr:rowOff>66675</xdr:rowOff>
                  </from>
                  <to>
                    <xdr:col>13</xdr:col>
                    <xdr:colOff>495300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print="0" autoLine="0" autoPict="0">
                <anchor moveWithCells="1">
                  <from>
                    <xdr:col>1</xdr:col>
                    <xdr:colOff>95250</xdr:colOff>
                    <xdr:row>20</xdr:row>
                    <xdr:rowOff>57150</xdr:rowOff>
                  </from>
                  <to>
                    <xdr:col>6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print="0" autoLine="0" autoPict="0">
                <anchor moveWithCells="1">
                  <from>
                    <xdr:col>5</xdr:col>
                    <xdr:colOff>257175</xdr:colOff>
                    <xdr:row>4</xdr:row>
                    <xdr:rowOff>9525</xdr:rowOff>
                  </from>
                  <to>
                    <xdr:col>15</xdr:col>
                    <xdr:colOff>57150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print="0" autoLine="0" autoPict="0">
                <anchor moveWithCells="1">
                  <from>
                    <xdr:col>4</xdr:col>
                    <xdr:colOff>276225</xdr:colOff>
                    <xdr:row>27</xdr:row>
                    <xdr:rowOff>19050</xdr:rowOff>
                  </from>
                  <to>
                    <xdr:col>14</xdr:col>
                    <xdr:colOff>133350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print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11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print="0" autoLine="0" autoPict="0">
                <anchor moveWithCells="1">
                  <from>
                    <xdr:col>13</xdr:col>
                    <xdr:colOff>228600</xdr:colOff>
                    <xdr:row>23</xdr:row>
                    <xdr:rowOff>142875</xdr:rowOff>
                  </from>
                  <to>
                    <xdr:col>15</xdr:col>
                    <xdr:colOff>485775</xdr:colOff>
                    <xdr:row>24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TEKLİF!Yazdırma_Alanı</vt:lpstr>
      <vt:lpstr>YAZI</vt:lpstr>
      <vt:lpstr>YAZI2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CUMHURİYET</cp:lastModifiedBy>
  <dcterms:created xsi:type="dcterms:W3CDTF">2022-11-16T07:01:40Z</dcterms:created>
  <dcterms:modified xsi:type="dcterms:W3CDTF">2024-03-25T06:07:30Z</dcterms:modified>
</cp:coreProperties>
</file>